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ludova\Desktop\"/>
    </mc:Choice>
  </mc:AlternateContent>
  <xr:revisionPtr revIDLastSave="0" documentId="8_{78E75F66-ABA5-43D8-806A-7D5DA0BFD3A7}" xr6:coauthVersionLast="45" xr6:coauthVersionMax="45" xr10:uidLastSave="{00000000-0000-0000-0000-000000000000}"/>
  <bookViews>
    <workbookView xWindow="3975" yWindow="3975" windowWidth="21600" windowHeight="11385" xr2:uid="{87B30B31-B64A-403E-BCE7-6B376E2F2575}"/>
  </bookViews>
  <sheets>
    <sheet name="ŠJ Ivanč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1" i="1" l="1"/>
  <c r="M112" i="1" s="1"/>
  <c r="L111" i="1"/>
  <c r="L112" i="1" s="1"/>
  <c r="K111" i="1"/>
  <c r="K112" i="1" s="1"/>
  <c r="J111" i="1"/>
  <c r="J112" i="1" s="1"/>
  <c r="I111" i="1"/>
  <c r="I112" i="1" s="1"/>
  <c r="H111" i="1"/>
  <c r="H112" i="1" s="1"/>
  <c r="G111" i="1"/>
  <c r="G112" i="1" s="1"/>
  <c r="F111" i="1"/>
  <c r="F112" i="1" s="1"/>
  <c r="M106" i="1"/>
  <c r="L106" i="1"/>
  <c r="K106" i="1"/>
  <c r="J106" i="1"/>
  <c r="I106" i="1"/>
  <c r="H106" i="1"/>
  <c r="G106" i="1"/>
  <c r="F106" i="1"/>
  <c r="M104" i="1"/>
  <c r="L104" i="1"/>
  <c r="K104" i="1"/>
  <c r="J104" i="1"/>
  <c r="I104" i="1"/>
  <c r="H104" i="1"/>
  <c r="G104" i="1"/>
  <c r="F104" i="1"/>
  <c r="M96" i="1"/>
  <c r="L96" i="1"/>
  <c r="K96" i="1"/>
  <c r="J96" i="1"/>
  <c r="I96" i="1"/>
  <c r="H96" i="1"/>
  <c r="G96" i="1"/>
  <c r="F96" i="1"/>
  <c r="M93" i="1"/>
  <c r="M113" i="1" s="1"/>
  <c r="L93" i="1"/>
  <c r="L113" i="1" s="1"/>
  <c r="K93" i="1"/>
  <c r="K113" i="1" s="1"/>
  <c r="J93" i="1"/>
  <c r="J113" i="1" s="1"/>
  <c r="I93" i="1"/>
  <c r="I113" i="1" s="1"/>
  <c r="H93" i="1"/>
  <c r="H113" i="1" s="1"/>
  <c r="G93" i="1"/>
  <c r="G113" i="1" s="1"/>
  <c r="F93" i="1"/>
  <c r="F113" i="1" s="1"/>
  <c r="K82" i="1"/>
  <c r="M81" i="1"/>
  <c r="L81" i="1"/>
  <c r="J81" i="1"/>
  <c r="I81" i="1"/>
  <c r="H81" i="1"/>
  <c r="N81" i="1" s="1"/>
  <c r="G81" i="1"/>
  <c r="G82" i="1" s="1"/>
  <c r="F81" i="1"/>
  <c r="N80" i="1"/>
  <c r="N79" i="1"/>
  <c r="N78" i="1"/>
  <c r="M78" i="1"/>
  <c r="L78" i="1"/>
  <c r="K78" i="1"/>
  <c r="J78" i="1"/>
  <c r="I78" i="1"/>
  <c r="H78" i="1"/>
  <c r="G78" i="1"/>
  <c r="F78" i="1"/>
  <c r="N77" i="1"/>
  <c r="N76" i="1"/>
  <c r="N75" i="1"/>
  <c r="N74" i="1"/>
  <c r="N73" i="1"/>
  <c r="M72" i="1"/>
  <c r="M82" i="1" s="1"/>
  <c r="L72" i="1"/>
  <c r="L82" i="1" s="1"/>
  <c r="K72" i="1"/>
  <c r="J72" i="1"/>
  <c r="J82" i="1" s="1"/>
  <c r="I72" i="1"/>
  <c r="I82" i="1" s="1"/>
  <c r="H72" i="1"/>
  <c r="N72" i="1" s="1"/>
  <c r="G72" i="1"/>
  <c r="F72" i="1"/>
  <c r="F82" i="1" s="1"/>
  <c r="N71" i="1"/>
  <c r="N70" i="1"/>
  <c r="N69" i="1"/>
  <c r="N68" i="1"/>
  <c r="N67" i="1"/>
  <c r="N66" i="1"/>
  <c r="N65" i="1"/>
  <c r="N64" i="1"/>
  <c r="N63" i="1"/>
  <c r="N62" i="1"/>
  <c r="M61" i="1"/>
  <c r="L61" i="1"/>
  <c r="K61" i="1"/>
  <c r="J61" i="1"/>
  <c r="I61" i="1"/>
  <c r="H61" i="1"/>
  <c r="N61" i="1" s="1"/>
  <c r="G61" i="1"/>
  <c r="F61" i="1"/>
  <c r="N60" i="1"/>
  <c r="N59" i="1"/>
  <c r="N58" i="1"/>
  <c r="N57" i="1"/>
  <c r="M56" i="1"/>
  <c r="L56" i="1"/>
  <c r="K56" i="1"/>
  <c r="J56" i="1"/>
  <c r="I56" i="1"/>
  <c r="H56" i="1"/>
  <c r="N56" i="1" s="1"/>
  <c r="G56" i="1"/>
  <c r="F56" i="1"/>
  <c r="N55" i="1"/>
  <c r="N54" i="1"/>
  <c r="M54" i="1"/>
  <c r="L54" i="1"/>
  <c r="K54" i="1"/>
  <c r="J54" i="1"/>
  <c r="I54" i="1"/>
  <c r="H54" i="1"/>
  <c r="G54" i="1"/>
  <c r="F54" i="1"/>
  <c r="N53" i="1"/>
  <c r="N52" i="1"/>
  <c r="N51" i="1"/>
  <c r="N50" i="1"/>
  <c r="N49" i="1"/>
  <c r="N48" i="1"/>
  <c r="N47" i="1"/>
  <c r="N46" i="1"/>
  <c r="M45" i="1"/>
  <c r="L45" i="1"/>
  <c r="L83" i="1" s="1"/>
  <c r="K45" i="1"/>
  <c r="K83" i="1" s="1"/>
  <c r="J45" i="1"/>
  <c r="I45" i="1"/>
  <c r="H45" i="1"/>
  <c r="H83" i="1" s="1"/>
  <c r="G45" i="1"/>
  <c r="G83" i="1" s="1"/>
  <c r="F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M22" i="1"/>
  <c r="M83" i="1" s="1"/>
  <c r="L22" i="1"/>
  <c r="K22" i="1"/>
  <c r="J22" i="1"/>
  <c r="J83" i="1" s="1"/>
  <c r="I22" i="1"/>
  <c r="I83" i="1" s="1"/>
  <c r="H22" i="1"/>
  <c r="G22" i="1"/>
  <c r="F22" i="1"/>
  <c r="F83" i="1" s="1"/>
  <c r="O20" i="1"/>
  <c r="N20" i="1"/>
  <c r="N19" i="1"/>
  <c r="O19" i="1" s="1"/>
  <c r="O18" i="1"/>
  <c r="N18" i="1"/>
  <c r="N17" i="1"/>
  <c r="O17" i="1" s="1"/>
  <c r="O15" i="1"/>
  <c r="N15" i="1"/>
  <c r="N14" i="1"/>
  <c r="O14" i="1" s="1"/>
  <c r="O13" i="1"/>
  <c r="N13" i="1"/>
  <c r="N12" i="1"/>
  <c r="O12" i="1" s="1"/>
  <c r="O11" i="1"/>
  <c r="N11" i="1"/>
  <c r="N10" i="1"/>
  <c r="O10" i="1" s="1"/>
  <c r="O9" i="1"/>
  <c r="N9" i="1"/>
  <c r="N8" i="1"/>
  <c r="O8" i="1" s="1"/>
  <c r="O7" i="1"/>
  <c r="N7" i="1"/>
  <c r="N6" i="1"/>
  <c r="O6" i="1" s="1"/>
  <c r="O5" i="1"/>
  <c r="N5" i="1"/>
  <c r="G84" i="1" l="1"/>
  <c r="G114" i="1"/>
  <c r="L84" i="1"/>
  <c r="H114" i="1"/>
  <c r="L114" i="1"/>
  <c r="I84" i="1"/>
  <c r="M84" i="1"/>
  <c r="K84" i="1"/>
  <c r="I114" i="1"/>
  <c r="M114" i="1"/>
  <c r="F84" i="1"/>
  <c r="J84" i="1"/>
  <c r="F114" i="1"/>
  <c r="J114" i="1"/>
  <c r="K114" i="1"/>
  <c r="N45" i="1"/>
  <c r="H82" i="1"/>
  <c r="H84" i="1" s="1"/>
</calcChain>
</file>

<file path=xl/sharedStrings.xml><?xml version="1.0" encoding="utf-8"?>
<sst xmlns="http://schemas.openxmlformats.org/spreadsheetml/2006/main" count="225" uniqueCount="209">
  <si>
    <t>Školní jídelna Na Brněnce</t>
  </si>
  <si>
    <t>Rok 2019, Tisíce, Náklady a výnosy</t>
  </si>
  <si>
    <t>PČ</t>
  </si>
  <si>
    <t>Sk-SÚ</t>
  </si>
  <si>
    <t>SÚ</t>
  </si>
  <si>
    <t>Sk-AÚ</t>
  </si>
  <si>
    <t>Název skupiny analytického účtu</t>
  </si>
  <si>
    <t>Úč 2017 (1-12) ŠJ Iv.</t>
  </si>
  <si>
    <t>Úč 2018 (1-12) ŠJ Iv.</t>
  </si>
  <si>
    <t>Úč 2019 (1-8) ŠJ Iv.</t>
  </si>
  <si>
    <t>RS 2019 (0-0) ŠJ Iv.</t>
  </si>
  <si>
    <t>RN 2020 (19c) ŠJ Iv.</t>
  </si>
  <si>
    <t>RN 2021 (19c) ŠJ Iv.</t>
  </si>
  <si>
    <t>RN 2022 (19c) ŠJ Iv.</t>
  </si>
  <si>
    <t>RN 2023 (19c) ŠJ Iv.</t>
  </si>
  <si>
    <t>501-030</t>
  </si>
  <si>
    <t>potraviny</t>
  </si>
  <si>
    <t>501-031</t>
  </si>
  <si>
    <t>ochran.pomůcky</t>
  </si>
  <si>
    <t>501-032</t>
  </si>
  <si>
    <t>léky a zdrav.materiál</t>
  </si>
  <si>
    <t>501-033</t>
  </si>
  <si>
    <t>prádlo, oděv , obuv</t>
  </si>
  <si>
    <t>501-034</t>
  </si>
  <si>
    <t>učebnice a bezpl.uč.pomůcky</t>
  </si>
  <si>
    <t>501-035</t>
  </si>
  <si>
    <t>knihy, uč pomůcky. tisk</t>
  </si>
  <si>
    <t>501-036</t>
  </si>
  <si>
    <t>drobný majetek jinde nezařazený</t>
  </si>
  <si>
    <t>501-037</t>
  </si>
  <si>
    <t>nákup ostatního materiálu</t>
  </si>
  <si>
    <t>501-038</t>
  </si>
  <si>
    <t>kancelářské potřeby</t>
  </si>
  <si>
    <t>501-039</t>
  </si>
  <si>
    <t>čistící prostředky</t>
  </si>
  <si>
    <t>501-040</t>
  </si>
  <si>
    <t>kuchyňské nádobí</t>
  </si>
  <si>
    <t>501-041</t>
  </si>
  <si>
    <t>ostatní</t>
  </si>
  <si>
    <t>501-050</t>
  </si>
  <si>
    <t>nákup stromky, zeleň</t>
  </si>
  <si>
    <t>502-030</t>
  </si>
  <si>
    <t>voda</t>
  </si>
  <si>
    <t>502-031</t>
  </si>
  <si>
    <t>teplo</t>
  </si>
  <si>
    <t>502-032</t>
  </si>
  <si>
    <t>plyn</t>
  </si>
  <si>
    <t>502-033</t>
  </si>
  <si>
    <t>el.energie</t>
  </si>
  <si>
    <t>502-034</t>
  </si>
  <si>
    <t>pohon.hmoty</t>
  </si>
  <si>
    <t>50 - Spotřebované nákupy</t>
  </si>
  <si>
    <t>511-030</t>
  </si>
  <si>
    <t>opravy  udržování</t>
  </si>
  <si>
    <t>511-040</t>
  </si>
  <si>
    <t>revize</t>
  </si>
  <si>
    <t>512-030</t>
  </si>
  <si>
    <t>cestovné tuzemské</t>
  </si>
  <si>
    <t>513-030</t>
  </si>
  <si>
    <t>pohoštění</t>
  </si>
  <si>
    <t>518-030</t>
  </si>
  <si>
    <t>služby pošt</t>
  </si>
  <si>
    <t>518-031</t>
  </si>
  <si>
    <t>služby telekomunikací, internet</t>
  </si>
  <si>
    <t>518-032</t>
  </si>
  <si>
    <t>poplatky bankovních ústavů</t>
  </si>
  <si>
    <t>518-033</t>
  </si>
  <si>
    <t>nájemné</t>
  </si>
  <si>
    <t>518-034</t>
  </si>
  <si>
    <t>služby školení a vzdělávání</t>
  </si>
  <si>
    <t>518-035</t>
  </si>
  <si>
    <t>služby zpracování dat, upgrady</t>
  </si>
  <si>
    <t>518-036</t>
  </si>
  <si>
    <t>ostatní služby</t>
  </si>
  <si>
    <t>518-037</t>
  </si>
  <si>
    <t>programové vybavení</t>
  </si>
  <si>
    <t>518-038</t>
  </si>
  <si>
    <t>deratizace, kominík, PO, elektro, GDPR</t>
  </si>
  <si>
    <t>518-039</t>
  </si>
  <si>
    <t>plavání</t>
  </si>
  <si>
    <t>518-040</t>
  </si>
  <si>
    <t>kino, divadlo, výlety</t>
  </si>
  <si>
    <t>518-041</t>
  </si>
  <si>
    <t>škola v přírodě, hory</t>
  </si>
  <si>
    <t>518-042</t>
  </si>
  <si>
    <t>malování, nátěry</t>
  </si>
  <si>
    <t>518-043</t>
  </si>
  <si>
    <t>praní prádla</t>
  </si>
  <si>
    <t>518-044</t>
  </si>
  <si>
    <t>dovoz obědů</t>
  </si>
  <si>
    <t>518-045</t>
  </si>
  <si>
    <t>příspěvek na stravování</t>
  </si>
  <si>
    <t>518-046</t>
  </si>
  <si>
    <t>pojištění majetku, pov.ručení</t>
  </si>
  <si>
    <t>518-050</t>
  </si>
  <si>
    <t>51 - Služby</t>
  </si>
  <si>
    <t>521-030</t>
  </si>
  <si>
    <t>hrubé mzdy</t>
  </si>
  <si>
    <t>521-031</t>
  </si>
  <si>
    <t>OON</t>
  </si>
  <si>
    <t>521-033</t>
  </si>
  <si>
    <t>náhrady nemoci</t>
  </si>
  <si>
    <t>524-030</t>
  </si>
  <si>
    <t>sociální zabezpečení</t>
  </si>
  <si>
    <t>524-031</t>
  </si>
  <si>
    <t>zdravotní pojištění</t>
  </si>
  <si>
    <t>525-030</t>
  </si>
  <si>
    <t>poj.odpovědnosti za škodu a úraz</t>
  </si>
  <si>
    <t>527-030</t>
  </si>
  <si>
    <t>závodní prev.péče</t>
  </si>
  <si>
    <t>527-031</t>
  </si>
  <si>
    <t>přídel do FKSP</t>
  </si>
  <si>
    <t>52 - Osobní náklady</t>
  </si>
  <si>
    <t>542-030</t>
  </si>
  <si>
    <t>Jiné pokuty a penále</t>
  </si>
  <si>
    <t>54 - Ostatní náklady</t>
  </si>
  <si>
    <t>551-030</t>
  </si>
  <si>
    <t>odpisy dlouh.majetku</t>
  </si>
  <si>
    <t>558-030</t>
  </si>
  <si>
    <t>DDHM 1 000 - 3 000 Kč</t>
  </si>
  <si>
    <t>558-031</t>
  </si>
  <si>
    <t>DDHM 3 001 - 40 000 Kč</t>
  </si>
  <si>
    <t>558-040</t>
  </si>
  <si>
    <t>DDNM 1 000 - 7 000 Kč</t>
  </si>
  <si>
    <t>55 - Odpisy, rezervy a opravné položky</t>
  </si>
  <si>
    <t>602-031</t>
  </si>
  <si>
    <t>stravné</t>
  </si>
  <si>
    <t>602-032</t>
  </si>
  <si>
    <t>věcná režie</t>
  </si>
  <si>
    <t>602-033</t>
  </si>
  <si>
    <t>věcná režie za záv.strav.</t>
  </si>
  <si>
    <t>602-036</t>
  </si>
  <si>
    <t>kulturní akce a zájezdy</t>
  </si>
  <si>
    <t>602-050</t>
  </si>
  <si>
    <t>ostatní výnosy z prodeje služeb</t>
  </si>
  <si>
    <t>603-030</t>
  </si>
  <si>
    <t>pronájmy HČ</t>
  </si>
  <si>
    <t>609-030</t>
  </si>
  <si>
    <t>školné MŠ</t>
  </si>
  <si>
    <t>609-031</t>
  </si>
  <si>
    <t>poplatek ŠD</t>
  </si>
  <si>
    <t>609-032</t>
  </si>
  <si>
    <t>zájmová činnost</t>
  </si>
  <si>
    <t>609-033</t>
  </si>
  <si>
    <t>ostatní výkony</t>
  </si>
  <si>
    <t>60 - Výnosy z vlastních výkonů a zboží</t>
  </si>
  <si>
    <t>648-030</t>
  </si>
  <si>
    <t>převody z rezervního fondu</t>
  </si>
  <si>
    <t>648-032</t>
  </si>
  <si>
    <t>převody z investičního fondu</t>
  </si>
  <si>
    <t>648-033</t>
  </si>
  <si>
    <t>převod z FKSP</t>
  </si>
  <si>
    <t>649-030</t>
  </si>
  <si>
    <t>ostatní výnosy</t>
  </si>
  <si>
    <t>649-040</t>
  </si>
  <si>
    <t>sponzorské dary</t>
  </si>
  <si>
    <t>64 - Ostatní výnosy</t>
  </si>
  <si>
    <t>672-030</t>
  </si>
  <si>
    <t>PO ŠJ Ivančice</t>
  </si>
  <si>
    <t>672-050</t>
  </si>
  <si>
    <t>příspěvek státní rozpočet (kraje)</t>
  </si>
  <si>
    <t>67 - Výnosy z transferů</t>
  </si>
  <si>
    <t>501-010</t>
  </si>
  <si>
    <t>potraviny DČ</t>
  </si>
  <si>
    <t>501-011</t>
  </si>
  <si>
    <t>režie DČ</t>
  </si>
  <si>
    <t>501-012</t>
  </si>
  <si>
    <t>potraviny  svačiny DČ</t>
  </si>
  <si>
    <t>501-014</t>
  </si>
  <si>
    <t>ostatní spotřeba z DČ</t>
  </si>
  <si>
    <t>502-010</t>
  </si>
  <si>
    <t>502-011</t>
  </si>
  <si>
    <t>502-013</t>
  </si>
  <si>
    <t>518-010</t>
  </si>
  <si>
    <t>ostatní služby DČ</t>
  </si>
  <si>
    <t>518-012</t>
  </si>
  <si>
    <t>521-010</t>
  </si>
  <si>
    <t>521-011</t>
  </si>
  <si>
    <t>524-010</t>
  </si>
  <si>
    <t>524-011</t>
  </si>
  <si>
    <t>525-010</t>
  </si>
  <si>
    <t>527-010</t>
  </si>
  <si>
    <t>přídel do FKSP DČ</t>
  </si>
  <si>
    <t>558-010</t>
  </si>
  <si>
    <t>601-010</t>
  </si>
  <si>
    <t>výnosy z prodeje služeb DČ</t>
  </si>
  <si>
    <t>602-010</t>
  </si>
  <si>
    <t>prodej obědů v DČ</t>
  </si>
  <si>
    <t>602-011</t>
  </si>
  <si>
    <t>prodej svačin v DČ</t>
  </si>
  <si>
    <t>603-010</t>
  </si>
  <si>
    <t>pronájmy DČ</t>
  </si>
  <si>
    <t>Investiční přípěvek</t>
  </si>
  <si>
    <t>Opravy</t>
  </si>
  <si>
    <t>r.2020</t>
  </si>
  <si>
    <t>r.2021</t>
  </si>
  <si>
    <t>r.2022</t>
  </si>
  <si>
    <t>r.2023</t>
  </si>
  <si>
    <t>1. repas EZS systému - původní z roku</t>
  </si>
  <si>
    <t>1998 - doporučení reviz.technika</t>
  </si>
  <si>
    <t xml:space="preserve">2. spisovna na dokumentaci </t>
  </si>
  <si>
    <t>3. upgrade stravovacího systému vč.</t>
  </si>
  <si>
    <t>objednávkových a výdejových terminálů</t>
  </si>
  <si>
    <t>Celkem</t>
  </si>
  <si>
    <t>Zbývajících 100 000,- Kč každý rok je určeno</t>
  </si>
  <si>
    <t>na akutní řešení poruch strojů a zařízení</t>
  </si>
  <si>
    <t>vzniklých neplánovaně během roku</t>
  </si>
  <si>
    <t>Zpracovala: Ing. Halka Žaludová</t>
  </si>
  <si>
    <t>tel.:602 464 809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</si>
</sst>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#,##0.000"/>
    <numFmt numFmtId="166" formatCode="0.0"/>
    <numFmt numFmtId="167" formatCode="0.000"/>
  </numFmts>
  <fonts count="4" x14ac:knownFonts="1">
    <font>
      <sz val="12"/>
      <name val="Times New Roman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left" vertical="center" wrapText="1"/>
    </xf>
    <xf numFmtId="165" fontId="2" fillId="4" borderId="0" xfId="0" applyNumberFormat="1" applyFont="1" applyFill="1" applyAlignment="1">
      <alignment horizontal="left" vertical="center" wrapText="1"/>
    </xf>
    <xf numFmtId="165" fontId="2" fillId="5" borderId="0" xfId="0" applyNumberFormat="1" applyFont="1" applyFill="1" applyAlignment="1">
      <alignment horizontal="left" vertical="center" wrapText="1"/>
    </xf>
    <xf numFmtId="165" fontId="2" fillId="6" borderId="0" xfId="0" applyNumberFormat="1" applyFont="1" applyFill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166" fontId="0" fillId="0" borderId="0" xfId="0" applyNumberFormat="1"/>
    <xf numFmtId="167" fontId="0" fillId="0" borderId="0" xfId="0" applyNumberFormat="1"/>
    <xf numFmtId="165" fontId="0" fillId="4" borderId="1" xfId="0" applyNumberForma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0" fillId="4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/>
    </xf>
    <xf numFmtId="49" fontId="1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49" fontId="1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D785-3B3A-440C-816F-C645FFAEA04A}">
  <sheetPr>
    <tabColor theme="6" tint="0.59999389629810485"/>
  </sheetPr>
  <dimension ref="A1:O133"/>
  <sheetViews>
    <sheetView tabSelected="1" workbookViewId="0">
      <pane xSplit="9" ySplit="3" topLeftCell="J85" activePane="bottomRight" state="frozen"/>
      <selection pane="topRight" activeCell="J1" sqref="J1"/>
      <selection pane="bottomLeft" activeCell="A4" sqref="A4"/>
      <selection pane="bottomRight" activeCell="J79" sqref="J79"/>
    </sheetView>
  </sheetViews>
  <sheetFormatPr defaultRowHeight="15.75" x14ac:dyDescent="0.25"/>
  <cols>
    <col min="1" max="1" width="8.625" style="2" customWidth="1"/>
    <col min="2" max="2" width="9.625" style="2" customWidth="1"/>
    <col min="3" max="3" width="5.625" style="2" customWidth="1"/>
    <col min="4" max="4" width="9.5" style="2" customWidth="1"/>
    <col min="5" max="5" width="35.25" style="3" customWidth="1"/>
    <col min="6" max="8" width="12.75" style="4" customWidth="1"/>
    <col min="9" max="9" width="10.75" style="4" customWidth="1"/>
    <col min="10" max="13" width="11.875" style="4" customWidth="1"/>
  </cols>
  <sheetData>
    <row r="1" spans="1:15" x14ac:dyDescent="0.25">
      <c r="A1" s="1" t="s">
        <v>0</v>
      </c>
    </row>
    <row r="2" spans="1:15" x14ac:dyDescent="0.25">
      <c r="A2" s="2" t="s">
        <v>1</v>
      </c>
    </row>
    <row r="3" spans="1:15" ht="75.400000000000006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9" t="s">
        <v>11</v>
      </c>
      <c r="K3" s="10" t="s">
        <v>12</v>
      </c>
      <c r="L3" s="10" t="s">
        <v>13</v>
      </c>
      <c r="M3" s="10" t="s">
        <v>14</v>
      </c>
    </row>
    <row r="4" spans="1:15" x14ac:dyDescent="0.25">
      <c r="A4" s="11">
        <v>1</v>
      </c>
      <c r="B4" s="11">
        <v>50</v>
      </c>
      <c r="C4" s="11">
        <v>501</v>
      </c>
      <c r="D4" s="11" t="s">
        <v>15</v>
      </c>
      <c r="E4" s="12" t="s">
        <v>16</v>
      </c>
      <c r="F4" s="13">
        <v>3501.9372199999998</v>
      </c>
      <c r="G4" s="13">
        <v>3526.3041800000001</v>
      </c>
      <c r="H4" s="13">
        <v>2371.92328</v>
      </c>
      <c r="I4" s="13"/>
      <c r="J4" s="13"/>
      <c r="K4" s="13"/>
      <c r="L4" s="13"/>
      <c r="M4" s="14"/>
    </row>
    <row r="5" spans="1:15" x14ac:dyDescent="0.25">
      <c r="A5" s="11">
        <v>1</v>
      </c>
      <c r="B5" s="11">
        <v>50</v>
      </c>
      <c r="C5" s="11">
        <v>501</v>
      </c>
      <c r="D5" s="11" t="s">
        <v>17</v>
      </c>
      <c r="E5" s="12" t="s">
        <v>18</v>
      </c>
      <c r="F5" s="13">
        <v>0</v>
      </c>
      <c r="G5" s="13">
        <v>0</v>
      </c>
      <c r="H5" s="13">
        <v>3.7932100000000002</v>
      </c>
      <c r="I5" s="13">
        <v>8</v>
      </c>
      <c r="J5" s="13">
        <v>9</v>
      </c>
      <c r="K5" s="13">
        <v>12</v>
      </c>
      <c r="L5" s="13">
        <v>12</v>
      </c>
      <c r="M5" s="14">
        <v>12</v>
      </c>
      <c r="N5" s="15">
        <f>H5/8*12</f>
        <v>5.6898150000000003</v>
      </c>
      <c r="O5" s="16">
        <f>N5-J5</f>
        <v>-3.3101849999999997</v>
      </c>
    </row>
    <row r="6" spans="1:15" x14ac:dyDescent="0.25">
      <c r="A6" s="11">
        <v>1</v>
      </c>
      <c r="B6" s="11">
        <v>50</v>
      </c>
      <c r="C6" s="11">
        <v>501</v>
      </c>
      <c r="D6" s="11" t="s">
        <v>19</v>
      </c>
      <c r="E6" s="12" t="s">
        <v>20</v>
      </c>
      <c r="F6" s="13">
        <v>0.18731</v>
      </c>
      <c r="G6" s="13">
        <v>0.82054000000000005</v>
      </c>
      <c r="H6" s="13">
        <v>4.7530000000000003E-2</v>
      </c>
      <c r="I6" s="13">
        <v>1</v>
      </c>
      <c r="J6" s="13">
        <v>1</v>
      </c>
      <c r="K6" s="13">
        <v>1</v>
      </c>
      <c r="L6" s="13">
        <v>1</v>
      </c>
      <c r="M6" s="14">
        <v>1</v>
      </c>
      <c r="N6" s="15">
        <f t="shared" ref="N6:N20" si="0">H6/8*12</f>
        <v>7.1294999999999997E-2</v>
      </c>
      <c r="O6" s="16">
        <f t="shared" ref="O6:O20" si="1">N6-J6</f>
        <v>-0.928705</v>
      </c>
    </row>
    <row r="7" spans="1:15" x14ac:dyDescent="0.25">
      <c r="A7" s="11">
        <v>1</v>
      </c>
      <c r="B7" s="11">
        <v>50</v>
      </c>
      <c r="C7" s="11">
        <v>501</v>
      </c>
      <c r="D7" s="11" t="s">
        <v>21</v>
      </c>
      <c r="E7" s="12" t="s">
        <v>22</v>
      </c>
      <c r="F7" s="13">
        <v>15.87424</v>
      </c>
      <c r="G7" s="13">
        <v>1.9946900000000001</v>
      </c>
      <c r="H7" s="13">
        <v>3.7504900000000001</v>
      </c>
      <c r="I7" s="13">
        <v>3</v>
      </c>
      <c r="J7" s="13">
        <v>3</v>
      </c>
      <c r="K7" s="13">
        <v>3</v>
      </c>
      <c r="L7" s="13">
        <v>5</v>
      </c>
      <c r="M7" s="14">
        <v>5</v>
      </c>
      <c r="N7" s="15">
        <f t="shared" si="0"/>
        <v>5.6257350000000006</v>
      </c>
      <c r="O7" s="16">
        <f t="shared" si="1"/>
        <v>2.6257350000000006</v>
      </c>
    </row>
    <row r="8" spans="1:15" x14ac:dyDescent="0.25">
      <c r="A8" s="11">
        <v>1</v>
      </c>
      <c r="B8" s="11">
        <v>50</v>
      </c>
      <c r="C8" s="11">
        <v>501</v>
      </c>
      <c r="D8" s="11" t="s">
        <v>23</v>
      </c>
      <c r="E8" s="12" t="s">
        <v>24</v>
      </c>
      <c r="F8" s="13"/>
      <c r="G8" s="13"/>
      <c r="H8" s="13"/>
      <c r="I8" s="13"/>
      <c r="J8" s="13"/>
      <c r="K8" s="13"/>
      <c r="L8" s="13"/>
      <c r="M8" s="14"/>
      <c r="N8" s="15">
        <f t="shared" si="0"/>
        <v>0</v>
      </c>
      <c r="O8" s="16">
        <f t="shared" si="1"/>
        <v>0</v>
      </c>
    </row>
    <row r="9" spans="1:15" x14ac:dyDescent="0.25">
      <c r="A9" s="11">
        <v>1</v>
      </c>
      <c r="B9" s="11">
        <v>50</v>
      </c>
      <c r="C9" s="11">
        <v>501</v>
      </c>
      <c r="D9" s="11" t="s">
        <v>25</v>
      </c>
      <c r="E9" s="12" t="s">
        <v>26</v>
      </c>
      <c r="F9" s="13">
        <v>0</v>
      </c>
      <c r="G9" s="13">
        <v>4.2048399999999999</v>
      </c>
      <c r="H9" s="13">
        <v>1.3416999999999999</v>
      </c>
      <c r="I9" s="13">
        <v>2</v>
      </c>
      <c r="J9" s="13">
        <v>3</v>
      </c>
      <c r="K9" s="13">
        <v>3</v>
      </c>
      <c r="L9" s="13">
        <v>3</v>
      </c>
      <c r="M9" s="14">
        <v>3</v>
      </c>
      <c r="N9" s="15">
        <f t="shared" si="0"/>
        <v>2.0125500000000001</v>
      </c>
      <c r="O9" s="16">
        <f t="shared" si="1"/>
        <v>-0.98744999999999994</v>
      </c>
    </row>
    <row r="10" spans="1:15" x14ac:dyDescent="0.25">
      <c r="A10" s="11">
        <v>1</v>
      </c>
      <c r="B10" s="11">
        <v>50</v>
      </c>
      <c r="C10" s="11">
        <v>501</v>
      </c>
      <c r="D10" s="11" t="s">
        <v>27</v>
      </c>
      <c r="E10" s="12" t="s">
        <v>28</v>
      </c>
      <c r="F10" s="13">
        <v>12.54</v>
      </c>
      <c r="G10" s="13"/>
      <c r="H10" s="13">
        <v>12.35407</v>
      </c>
      <c r="I10" s="13">
        <v>10</v>
      </c>
      <c r="J10" s="13"/>
      <c r="K10" s="13"/>
      <c r="L10" s="13"/>
      <c r="M10" s="14"/>
      <c r="N10" s="15">
        <f t="shared" si="0"/>
        <v>18.531105</v>
      </c>
      <c r="O10" s="16">
        <f>N10-J10</f>
        <v>18.531105</v>
      </c>
    </row>
    <row r="11" spans="1:15" x14ac:dyDescent="0.25">
      <c r="A11" s="11">
        <v>1</v>
      </c>
      <c r="B11" s="11">
        <v>50</v>
      </c>
      <c r="C11" s="11">
        <v>501</v>
      </c>
      <c r="D11" s="11" t="s">
        <v>29</v>
      </c>
      <c r="E11" s="12" t="s">
        <v>30</v>
      </c>
      <c r="F11" s="13"/>
      <c r="G11" s="13"/>
      <c r="H11" s="13"/>
      <c r="I11" s="13">
        <v>8</v>
      </c>
      <c r="J11" s="13"/>
      <c r="K11" s="13"/>
      <c r="L11" s="13"/>
      <c r="M11" s="14"/>
      <c r="N11" s="15">
        <f t="shared" si="0"/>
        <v>0</v>
      </c>
      <c r="O11" s="16">
        <f t="shared" si="1"/>
        <v>0</v>
      </c>
    </row>
    <row r="12" spans="1:15" x14ac:dyDescent="0.25">
      <c r="A12" s="11">
        <v>1</v>
      </c>
      <c r="B12" s="11">
        <v>50</v>
      </c>
      <c r="C12" s="11">
        <v>501</v>
      </c>
      <c r="D12" s="11" t="s">
        <v>31</v>
      </c>
      <c r="E12" s="12" t="s">
        <v>32</v>
      </c>
      <c r="F12" s="13">
        <v>33.269919999999999</v>
      </c>
      <c r="G12" s="13">
        <v>31.462820000000001</v>
      </c>
      <c r="H12" s="13">
        <v>17.29871</v>
      </c>
      <c r="I12" s="13">
        <v>35</v>
      </c>
      <c r="J12" s="13">
        <v>25</v>
      </c>
      <c r="K12" s="13">
        <v>30</v>
      </c>
      <c r="L12" s="13">
        <v>35</v>
      </c>
      <c r="M12" s="14">
        <v>35</v>
      </c>
      <c r="N12" s="15">
        <f t="shared" si="0"/>
        <v>25.948065</v>
      </c>
      <c r="O12" s="16">
        <f t="shared" si="1"/>
        <v>0.94806499999999971</v>
      </c>
    </row>
    <row r="13" spans="1:15" x14ac:dyDescent="0.25">
      <c r="A13" s="11">
        <v>1</v>
      </c>
      <c r="B13" s="11">
        <v>50</v>
      </c>
      <c r="C13" s="11">
        <v>501</v>
      </c>
      <c r="D13" s="11" t="s">
        <v>33</v>
      </c>
      <c r="E13" s="12" t="s">
        <v>34</v>
      </c>
      <c r="F13" s="13">
        <v>78.454089999999994</v>
      </c>
      <c r="G13" s="13">
        <v>140.39834999999999</v>
      </c>
      <c r="H13" s="13">
        <v>114.76618000000001</v>
      </c>
      <c r="I13" s="13">
        <v>120</v>
      </c>
      <c r="J13" s="13">
        <v>130</v>
      </c>
      <c r="K13" s="13">
        <v>140</v>
      </c>
      <c r="L13" s="13">
        <v>150</v>
      </c>
      <c r="M13" s="14">
        <v>155</v>
      </c>
      <c r="N13" s="15">
        <f t="shared" si="0"/>
        <v>172.14927</v>
      </c>
      <c r="O13" s="16">
        <f>N13-J13</f>
        <v>42.149270000000001</v>
      </c>
    </row>
    <row r="14" spans="1:15" x14ac:dyDescent="0.25">
      <c r="A14" s="11">
        <v>1</v>
      </c>
      <c r="B14" s="11">
        <v>50</v>
      </c>
      <c r="C14" s="11">
        <v>501</v>
      </c>
      <c r="D14" s="11" t="s">
        <v>35</v>
      </c>
      <c r="E14" s="12" t="s">
        <v>36</v>
      </c>
      <c r="F14" s="13">
        <v>82.539730000000006</v>
      </c>
      <c r="G14" s="13">
        <v>62.051990000000004</v>
      </c>
      <c r="H14" s="13">
        <v>140.34903</v>
      </c>
      <c r="I14" s="13">
        <v>36</v>
      </c>
      <c r="J14" s="13">
        <v>40</v>
      </c>
      <c r="K14" s="13">
        <v>35</v>
      </c>
      <c r="L14" s="13">
        <v>35</v>
      </c>
      <c r="M14" s="14">
        <v>48</v>
      </c>
      <c r="N14" s="15">
        <f t="shared" si="0"/>
        <v>210.52354500000001</v>
      </c>
      <c r="O14" s="16">
        <f t="shared" si="1"/>
        <v>170.52354500000001</v>
      </c>
    </row>
    <row r="15" spans="1:15" x14ac:dyDescent="0.25">
      <c r="A15" s="11">
        <v>1</v>
      </c>
      <c r="B15" s="11">
        <v>50</v>
      </c>
      <c r="C15" s="11">
        <v>501</v>
      </c>
      <c r="D15" s="11" t="s">
        <v>37</v>
      </c>
      <c r="E15" s="12" t="s">
        <v>38</v>
      </c>
      <c r="F15" s="13">
        <v>47.75647</v>
      </c>
      <c r="G15" s="13">
        <v>94.889279999999999</v>
      </c>
      <c r="H15" s="13">
        <v>58.703859999999999</v>
      </c>
      <c r="I15" s="13"/>
      <c r="J15" s="13">
        <v>25</v>
      </c>
      <c r="K15" s="13">
        <v>30</v>
      </c>
      <c r="L15" s="13">
        <v>32</v>
      </c>
      <c r="M15" s="14">
        <v>31</v>
      </c>
      <c r="N15" s="15">
        <f t="shared" si="0"/>
        <v>88.055790000000002</v>
      </c>
      <c r="O15" s="16">
        <f t="shared" si="1"/>
        <v>63.055790000000002</v>
      </c>
    </row>
    <row r="16" spans="1:15" x14ac:dyDescent="0.25">
      <c r="A16" s="11">
        <v>1</v>
      </c>
      <c r="B16" s="11">
        <v>50</v>
      </c>
      <c r="C16" s="11">
        <v>501</v>
      </c>
      <c r="D16" s="11" t="s">
        <v>39</v>
      </c>
      <c r="E16" s="12" t="s">
        <v>40</v>
      </c>
      <c r="F16" s="13"/>
      <c r="G16" s="13"/>
      <c r="H16" s="13"/>
      <c r="I16" s="13">
        <v>35</v>
      </c>
      <c r="J16" s="13">
        <v>10</v>
      </c>
      <c r="K16" s="13">
        <v>5</v>
      </c>
      <c r="L16" s="13">
        <v>5</v>
      </c>
      <c r="M16" s="14">
        <v>5</v>
      </c>
      <c r="N16" s="15"/>
      <c r="O16" s="16"/>
    </row>
    <row r="17" spans="1:15" x14ac:dyDescent="0.25">
      <c r="A17" s="11">
        <v>1</v>
      </c>
      <c r="B17" s="11">
        <v>50</v>
      </c>
      <c r="C17" s="11">
        <v>502</v>
      </c>
      <c r="D17" s="11" t="s">
        <v>41</v>
      </c>
      <c r="E17" s="12" t="s">
        <v>42</v>
      </c>
      <c r="F17" s="13">
        <v>58.36553</v>
      </c>
      <c r="G17" s="13">
        <v>289.18113</v>
      </c>
      <c r="H17" s="13">
        <v>279.21888000000001</v>
      </c>
      <c r="I17" s="13">
        <v>90</v>
      </c>
      <c r="J17" s="13">
        <v>100</v>
      </c>
      <c r="K17" s="13">
        <v>100</v>
      </c>
      <c r="L17" s="13">
        <v>105</v>
      </c>
      <c r="M17" s="14">
        <v>110</v>
      </c>
      <c r="N17" s="15">
        <f t="shared" si="0"/>
        <v>418.82832000000002</v>
      </c>
      <c r="O17" s="16">
        <f t="shared" si="1"/>
        <v>318.82832000000002</v>
      </c>
    </row>
    <row r="18" spans="1:15" x14ac:dyDescent="0.25">
      <c r="A18" s="11">
        <v>1</v>
      </c>
      <c r="B18" s="11">
        <v>50</v>
      </c>
      <c r="C18" s="11">
        <v>502</v>
      </c>
      <c r="D18" s="11" t="s">
        <v>43</v>
      </c>
      <c r="E18" s="12" t="s">
        <v>44</v>
      </c>
      <c r="F18" s="13">
        <v>279.67039999999997</v>
      </c>
      <c r="G18" s="13">
        <v>279.85915999999997</v>
      </c>
      <c r="H18" s="13">
        <v>21.547740000000001</v>
      </c>
      <c r="I18" s="13">
        <v>270</v>
      </c>
      <c r="J18" s="13">
        <v>280</v>
      </c>
      <c r="K18" s="13">
        <v>280</v>
      </c>
      <c r="L18" s="13">
        <v>285</v>
      </c>
      <c r="M18" s="14">
        <v>285</v>
      </c>
      <c r="N18" s="15">
        <f t="shared" si="0"/>
        <v>32.32161</v>
      </c>
      <c r="O18" s="16">
        <f t="shared" si="1"/>
        <v>-247.67839000000001</v>
      </c>
    </row>
    <row r="19" spans="1:15" x14ac:dyDescent="0.25">
      <c r="A19" s="11">
        <v>1</v>
      </c>
      <c r="B19" s="11">
        <v>50</v>
      </c>
      <c r="C19" s="11">
        <v>502</v>
      </c>
      <c r="D19" s="11" t="s">
        <v>45</v>
      </c>
      <c r="E19" s="12" t="s">
        <v>46</v>
      </c>
      <c r="F19" s="13">
        <v>15.46776</v>
      </c>
      <c r="G19" s="13">
        <v>31.54242</v>
      </c>
      <c r="H19" s="13">
        <v>-9.8635999999999999</v>
      </c>
      <c r="I19" s="13">
        <v>20</v>
      </c>
      <c r="J19" s="13">
        <v>25</v>
      </c>
      <c r="K19" s="13">
        <v>25</v>
      </c>
      <c r="L19" s="13">
        <v>27</v>
      </c>
      <c r="M19" s="14">
        <v>30</v>
      </c>
      <c r="N19" s="15">
        <f t="shared" si="0"/>
        <v>-14.795400000000001</v>
      </c>
      <c r="O19" s="16">
        <f t="shared" si="1"/>
        <v>-39.795400000000001</v>
      </c>
    </row>
    <row r="20" spans="1:15" x14ac:dyDescent="0.25">
      <c r="A20" s="11">
        <v>1</v>
      </c>
      <c r="B20" s="11">
        <v>50</v>
      </c>
      <c r="C20" s="11">
        <v>502</v>
      </c>
      <c r="D20" s="11" t="s">
        <v>47</v>
      </c>
      <c r="E20" s="12" t="s">
        <v>48</v>
      </c>
      <c r="F20" s="13">
        <v>76.351680000000002</v>
      </c>
      <c r="G20" s="13">
        <v>101.78216</v>
      </c>
      <c r="H20" s="13">
        <v>40.447699999999998</v>
      </c>
      <c r="I20" s="13">
        <v>220</v>
      </c>
      <c r="J20" s="17">
        <v>200</v>
      </c>
      <c r="K20" s="13">
        <v>215</v>
      </c>
      <c r="L20" s="13">
        <v>220</v>
      </c>
      <c r="M20" s="14">
        <v>225</v>
      </c>
      <c r="N20" s="15">
        <f t="shared" si="0"/>
        <v>60.671549999999996</v>
      </c>
      <c r="O20" s="16">
        <f t="shared" si="1"/>
        <v>-139.32845</v>
      </c>
    </row>
    <row r="21" spans="1:15" x14ac:dyDescent="0.25">
      <c r="A21" s="11">
        <v>1</v>
      </c>
      <c r="B21" s="11">
        <v>50</v>
      </c>
      <c r="C21" s="11">
        <v>502</v>
      </c>
      <c r="D21" s="11" t="s">
        <v>49</v>
      </c>
      <c r="E21" s="12" t="s">
        <v>50</v>
      </c>
      <c r="F21" s="13"/>
      <c r="G21" s="13"/>
      <c r="H21" s="13"/>
      <c r="I21" s="13"/>
      <c r="J21" s="13"/>
      <c r="K21" s="13"/>
      <c r="L21" s="13"/>
      <c r="M21" s="14"/>
    </row>
    <row r="22" spans="1:15" x14ac:dyDescent="0.25">
      <c r="A22" s="18">
        <v>1</v>
      </c>
      <c r="B22" s="18" t="s">
        <v>51</v>
      </c>
      <c r="C22" s="18"/>
      <c r="D22" s="18"/>
      <c r="E22" s="19"/>
      <c r="F22" s="20">
        <f t="shared" ref="F22:M22" si="2">SUM(F4:F21)</f>
        <v>4202.41435</v>
      </c>
      <c r="G22" s="20">
        <f t="shared" si="2"/>
        <v>4564.4915599999995</v>
      </c>
      <c r="H22" s="20">
        <f t="shared" si="2"/>
        <v>3055.6787799999993</v>
      </c>
      <c r="I22" s="20">
        <f t="shared" si="2"/>
        <v>858</v>
      </c>
      <c r="J22" s="20">
        <f t="shared" si="2"/>
        <v>851</v>
      </c>
      <c r="K22" s="20">
        <f t="shared" si="2"/>
        <v>879</v>
      </c>
      <c r="L22" s="20">
        <f t="shared" si="2"/>
        <v>915</v>
      </c>
      <c r="M22" s="20">
        <f t="shared" si="2"/>
        <v>945</v>
      </c>
    </row>
    <row r="23" spans="1:15" x14ac:dyDescent="0.25">
      <c r="A23" s="11">
        <v>1</v>
      </c>
      <c r="B23" s="11">
        <v>51</v>
      </c>
      <c r="C23" s="11">
        <v>511</v>
      </c>
      <c r="D23" s="11" t="s">
        <v>52</v>
      </c>
      <c r="E23" s="12" t="s">
        <v>53</v>
      </c>
      <c r="F23" s="13">
        <v>301.91372000000001</v>
      </c>
      <c r="G23" s="13">
        <v>106.12398</v>
      </c>
      <c r="H23" s="13">
        <v>979.17339000000004</v>
      </c>
      <c r="I23" s="13">
        <v>100</v>
      </c>
      <c r="J23" s="17">
        <v>133</v>
      </c>
      <c r="K23" s="13">
        <v>280</v>
      </c>
      <c r="L23" s="13">
        <v>200</v>
      </c>
      <c r="M23" s="14">
        <v>100</v>
      </c>
      <c r="N23" s="15">
        <f>H23/8*12</f>
        <v>1468.7600850000001</v>
      </c>
    </row>
    <row r="24" spans="1:15" x14ac:dyDescent="0.25">
      <c r="A24" s="11">
        <v>1</v>
      </c>
      <c r="B24" s="11">
        <v>51</v>
      </c>
      <c r="C24" s="11">
        <v>511</v>
      </c>
      <c r="D24" s="11" t="s">
        <v>54</v>
      </c>
      <c r="E24" s="12" t="s">
        <v>55</v>
      </c>
      <c r="F24" s="13">
        <v>11.88217</v>
      </c>
      <c r="G24" s="13">
        <v>1.32681</v>
      </c>
      <c r="H24" s="13"/>
      <c r="I24" s="13">
        <v>24</v>
      </c>
      <c r="J24" s="13">
        <v>28</v>
      </c>
      <c r="K24" s="13">
        <v>20</v>
      </c>
      <c r="L24" s="13">
        <v>20</v>
      </c>
      <c r="M24" s="14">
        <v>30</v>
      </c>
      <c r="N24" s="15">
        <f t="shared" ref="N24:N81" si="3">H24/8*12</f>
        <v>0</v>
      </c>
    </row>
    <row r="25" spans="1:15" x14ac:dyDescent="0.25">
      <c r="A25" s="11">
        <v>1</v>
      </c>
      <c r="B25" s="11">
        <v>51</v>
      </c>
      <c r="C25" s="11">
        <v>512</v>
      </c>
      <c r="D25" s="11" t="s">
        <v>56</v>
      </c>
      <c r="E25" s="12" t="s">
        <v>57</v>
      </c>
      <c r="F25" s="13">
        <v>2.339</v>
      </c>
      <c r="G25" s="13">
        <v>3.391</v>
      </c>
      <c r="H25" s="13">
        <v>3.7610000000000001</v>
      </c>
      <c r="I25" s="13">
        <v>4</v>
      </c>
      <c r="J25" s="13">
        <v>5</v>
      </c>
      <c r="K25" s="13">
        <v>5</v>
      </c>
      <c r="L25" s="13">
        <v>6</v>
      </c>
      <c r="M25" s="14">
        <v>6</v>
      </c>
      <c r="N25" s="15">
        <f t="shared" si="3"/>
        <v>5.6415000000000006</v>
      </c>
    </row>
    <row r="26" spans="1:15" x14ac:dyDescent="0.25">
      <c r="A26" s="11">
        <v>1</v>
      </c>
      <c r="B26" s="11">
        <v>51</v>
      </c>
      <c r="C26" s="11">
        <v>513</v>
      </c>
      <c r="D26" s="11" t="s">
        <v>58</v>
      </c>
      <c r="E26" s="12" t="s">
        <v>59</v>
      </c>
      <c r="F26" s="13"/>
      <c r="G26" s="13"/>
      <c r="H26" s="13"/>
      <c r="I26" s="13"/>
      <c r="J26" s="13"/>
      <c r="K26" s="13"/>
      <c r="L26" s="13"/>
      <c r="M26" s="14"/>
      <c r="N26" s="15">
        <f t="shared" si="3"/>
        <v>0</v>
      </c>
    </row>
    <row r="27" spans="1:15" x14ac:dyDescent="0.25">
      <c r="A27" s="11">
        <v>1</v>
      </c>
      <c r="B27" s="11">
        <v>51</v>
      </c>
      <c r="C27" s="11">
        <v>518</v>
      </c>
      <c r="D27" s="11" t="s">
        <v>60</v>
      </c>
      <c r="E27" s="12" t="s">
        <v>61</v>
      </c>
      <c r="F27" s="13">
        <v>1.2302299999999999</v>
      </c>
      <c r="G27" s="13">
        <v>0.68025000000000002</v>
      </c>
      <c r="H27" s="13">
        <v>0.27800000000000002</v>
      </c>
      <c r="I27" s="13">
        <v>1</v>
      </c>
      <c r="J27" s="13">
        <v>1</v>
      </c>
      <c r="K27" s="13">
        <v>1</v>
      </c>
      <c r="L27" s="13">
        <v>1</v>
      </c>
      <c r="M27" s="14">
        <v>1</v>
      </c>
      <c r="N27" s="15">
        <f t="shared" si="3"/>
        <v>0.41700000000000004</v>
      </c>
    </row>
    <row r="28" spans="1:15" x14ac:dyDescent="0.25">
      <c r="A28" s="11">
        <v>1</v>
      </c>
      <c r="B28" s="11">
        <v>51</v>
      </c>
      <c r="C28" s="11">
        <v>518</v>
      </c>
      <c r="D28" s="11" t="s">
        <v>62</v>
      </c>
      <c r="E28" s="12" t="s">
        <v>63</v>
      </c>
      <c r="F28" s="13">
        <v>28.118829999999999</v>
      </c>
      <c r="G28" s="13">
        <v>11.69293</v>
      </c>
      <c r="H28" s="13">
        <v>7.0638500000000004</v>
      </c>
      <c r="I28" s="13">
        <v>26</v>
      </c>
      <c r="J28" s="13">
        <v>26</v>
      </c>
      <c r="K28" s="13">
        <v>26</v>
      </c>
      <c r="L28" s="13">
        <v>26</v>
      </c>
      <c r="M28" s="14">
        <v>26</v>
      </c>
      <c r="N28" s="15">
        <f t="shared" si="3"/>
        <v>10.595775</v>
      </c>
    </row>
    <row r="29" spans="1:15" x14ac:dyDescent="0.25">
      <c r="A29" s="11">
        <v>1</v>
      </c>
      <c r="B29" s="11">
        <v>51</v>
      </c>
      <c r="C29" s="11">
        <v>518</v>
      </c>
      <c r="D29" s="11" t="s">
        <v>64</v>
      </c>
      <c r="E29" s="12" t="s">
        <v>65</v>
      </c>
      <c r="F29" s="13">
        <v>10.643000000000001</v>
      </c>
      <c r="G29" s="13">
        <v>11.231999999999999</v>
      </c>
      <c r="H29" s="13">
        <v>5.07</v>
      </c>
      <c r="I29" s="13">
        <v>13</v>
      </c>
      <c r="J29" s="13">
        <v>13</v>
      </c>
      <c r="K29" s="13">
        <v>13</v>
      </c>
      <c r="L29" s="13">
        <v>14</v>
      </c>
      <c r="M29" s="14">
        <v>15</v>
      </c>
      <c r="N29" s="15">
        <f t="shared" si="3"/>
        <v>7.6050000000000004</v>
      </c>
    </row>
    <row r="30" spans="1:15" x14ac:dyDescent="0.25">
      <c r="A30" s="11">
        <v>1</v>
      </c>
      <c r="B30" s="11">
        <v>51</v>
      </c>
      <c r="C30" s="11">
        <v>518</v>
      </c>
      <c r="D30" s="11" t="s">
        <v>66</v>
      </c>
      <c r="E30" s="12" t="s">
        <v>67</v>
      </c>
      <c r="F30" s="13">
        <v>12</v>
      </c>
      <c r="G30" s="13">
        <v>12</v>
      </c>
      <c r="H30" s="13">
        <v>12</v>
      </c>
      <c r="I30" s="13">
        <v>12</v>
      </c>
      <c r="J30" s="13">
        <v>12</v>
      </c>
      <c r="K30" s="13">
        <v>12</v>
      </c>
      <c r="L30" s="13">
        <v>12</v>
      </c>
      <c r="M30" s="14">
        <v>12</v>
      </c>
      <c r="N30" s="15">
        <f t="shared" si="3"/>
        <v>18</v>
      </c>
    </row>
    <row r="31" spans="1:15" x14ac:dyDescent="0.25">
      <c r="A31" s="11">
        <v>1</v>
      </c>
      <c r="B31" s="11">
        <v>51</v>
      </c>
      <c r="C31" s="11">
        <v>518</v>
      </c>
      <c r="D31" s="11" t="s">
        <v>68</v>
      </c>
      <c r="E31" s="12" t="s">
        <v>69</v>
      </c>
      <c r="F31" s="13">
        <v>3.23637</v>
      </c>
      <c r="G31" s="13">
        <v>0</v>
      </c>
      <c r="H31" s="13">
        <v>8.6563499999999998</v>
      </c>
      <c r="I31" s="13">
        <v>15</v>
      </c>
      <c r="J31" s="13">
        <v>15</v>
      </c>
      <c r="K31" s="13">
        <v>15</v>
      </c>
      <c r="L31" s="13">
        <v>17</v>
      </c>
      <c r="M31" s="14">
        <v>17</v>
      </c>
      <c r="N31" s="15">
        <f t="shared" si="3"/>
        <v>12.984525</v>
      </c>
    </row>
    <row r="32" spans="1:15" x14ac:dyDescent="0.25">
      <c r="A32" s="11">
        <v>1</v>
      </c>
      <c r="B32" s="11">
        <v>51</v>
      </c>
      <c r="C32" s="11">
        <v>518</v>
      </c>
      <c r="D32" s="11" t="s">
        <v>70</v>
      </c>
      <c r="E32" s="12" t="s">
        <v>71</v>
      </c>
      <c r="F32" s="13">
        <v>53.123139999999999</v>
      </c>
      <c r="G32" s="13">
        <v>80.536529999999999</v>
      </c>
      <c r="H32" s="13">
        <v>45.925829999999998</v>
      </c>
      <c r="I32" s="13">
        <v>15</v>
      </c>
      <c r="J32" s="13">
        <v>15</v>
      </c>
      <c r="K32" s="13">
        <v>70</v>
      </c>
      <c r="L32" s="13">
        <v>25</v>
      </c>
      <c r="M32" s="14">
        <v>35</v>
      </c>
      <c r="N32" s="15">
        <f t="shared" si="3"/>
        <v>68.888745</v>
      </c>
    </row>
    <row r="33" spans="1:14" x14ac:dyDescent="0.25">
      <c r="A33" s="11">
        <v>1</v>
      </c>
      <c r="B33" s="11">
        <v>51</v>
      </c>
      <c r="C33" s="11">
        <v>518</v>
      </c>
      <c r="D33" s="11" t="s">
        <v>72</v>
      </c>
      <c r="E33" s="12" t="s">
        <v>73</v>
      </c>
      <c r="F33" s="13">
        <v>84.184259999999995</v>
      </c>
      <c r="G33" s="13">
        <v>153.50242</v>
      </c>
      <c r="H33" s="13">
        <v>79.060789999999997</v>
      </c>
      <c r="I33" s="13">
        <v>25</v>
      </c>
      <c r="J33" s="13">
        <v>30</v>
      </c>
      <c r="K33" s="13">
        <v>30</v>
      </c>
      <c r="L33" s="13">
        <v>30</v>
      </c>
      <c r="M33" s="13">
        <v>30</v>
      </c>
      <c r="N33" s="15">
        <f t="shared" si="3"/>
        <v>118.591185</v>
      </c>
    </row>
    <row r="34" spans="1:14" x14ac:dyDescent="0.25">
      <c r="A34" s="11">
        <v>1</v>
      </c>
      <c r="B34" s="11">
        <v>51</v>
      </c>
      <c r="C34" s="11">
        <v>518</v>
      </c>
      <c r="D34" s="11" t="s">
        <v>74</v>
      </c>
      <c r="E34" s="12" t="s">
        <v>75</v>
      </c>
      <c r="F34" s="13"/>
      <c r="G34" s="13"/>
      <c r="H34" s="13"/>
      <c r="I34" s="13"/>
      <c r="J34" s="13"/>
      <c r="K34" s="13"/>
      <c r="L34" s="13"/>
      <c r="M34" s="14"/>
      <c r="N34" s="15">
        <f t="shared" si="3"/>
        <v>0</v>
      </c>
    </row>
    <row r="35" spans="1:14" x14ac:dyDescent="0.25">
      <c r="A35" s="11">
        <v>1</v>
      </c>
      <c r="B35" s="11">
        <v>51</v>
      </c>
      <c r="C35" s="11">
        <v>518</v>
      </c>
      <c r="D35" s="11" t="s">
        <v>76</v>
      </c>
      <c r="E35" s="12" t="s">
        <v>77</v>
      </c>
      <c r="F35" s="13">
        <v>9.4013500000000008</v>
      </c>
      <c r="G35" s="13">
        <v>11.41066</v>
      </c>
      <c r="H35" s="13">
        <v>5.5056099999999999</v>
      </c>
      <c r="I35" s="13">
        <v>50</v>
      </c>
      <c r="J35" s="13">
        <v>50</v>
      </c>
      <c r="K35" s="13">
        <v>50</v>
      </c>
      <c r="L35" s="13">
        <v>52</v>
      </c>
      <c r="M35" s="13">
        <v>55</v>
      </c>
      <c r="N35" s="15">
        <f t="shared" si="3"/>
        <v>8.2584149999999994</v>
      </c>
    </row>
    <row r="36" spans="1:14" x14ac:dyDescent="0.25">
      <c r="A36" s="11">
        <v>1</v>
      </c>
      <c r="B36" s="11">
        <v>51</v>
      </c>
      <c r="C36" s="11">
        <v>518</v>
      </c>
      <c r="D36" s="11" t="s">
        <v>78</v>
      </c>
      <c r="E36" s="12" t="s">
        <v>79</v>
      </c>
      <c r="F36" s="13"/>
      <c r="G36" s="13"/>
      <c r="H36" s="13"/>
      <c r="I36" s="13"/>
      <c r="J36" s="13"/>
      <c r="K36" s="13"/>
      <c r="L36" s="13"/>
      <c r="M36" s="14"/>
      <c r="N36" s="15">
        <f t="shared" si="3"/>
        <v>0</v>
      </c>
    </row>
    <row r="37" spans="1:14" x14ac:dyDescent="0.25">
      <c r="A37" s="11">
        <v>1</v>
      </c>
      <c r="B37" s="11">
        <v>51</v>
      </c>
      <c r="C37" s="11">
        <v>518</v>
      </c>
      <c r="D37" s="11" t="s">
        <v>80</v>
      </c>
      <c r="E37" s="12" t="s">
        <v>81</v>
      </c>
      <c r="F37" s="13">
        <v>6.4430000000000001E-2</v>
      </c>
      <c r="G37" s="13"/>
      <c r="H37" s="13"/>
      <c r="I37" s="13"/>
      <c r="J37" s="13"/>
      <c r="K37" s="13"/>
      <c r="L37" s="13"/>
      <c r="M37" s="14"/>
      <c r="N37" s="15">
        <f t="shared" si="3"/>
        <v>0</v>
      </c>
    </row>
    <row r="38" spans="1:14" x14ac:dyDescent="0.25">
      <c r="A38" s="11">
        <v>1</v>
      </c>
      <c r="B38" s="11">
        <v>51</v>
      </c>
      <c r="C38" s="11">
        <v>518</v>
      </c>
      <c r="D38" s="11" t="s">
        <v>82</v>
      </c>
      <c r="E38" s="12" t="s">
        <v>83</v>
      </c>
      <c r="F38" s="13"/>
      <c r="G38" s="13"/>
      <c r="H38" s="13"/>
      <c r="I38" s="13"/>
      <c r="J38" s="13"/>
      <c r="K38" s="13"/>
      <c r="L38" s="13"/>
      <c r="M38" s="14"/>
      <c r="N38" s="15">
        <f t="shared" si="3"/>
        <v>0</v>
      </c>
    </row>
    <row r="39" spans="1:14" x14ac:dyDescent="0.25">
      <c r="A39" s="11">
        <v>1</v>
      </c>
      <c r="B39" s="11">
        <v>51</v>
      </c>
      <c r="C39" s="11">
        <v>518</v>
      </c>
      <c r="D39" s="11" t="s">
        <v>84</v>
      </c>
      <c r="E39" s="12" t="s">
        <v>85</v>
      </c>
      <c r="F39" s="13">
        <v>34.299999999999997</v>
      </c>
      <c r="G39" s="13"/>
      <c r="H39" s="13">
        <v>7.5</v>
      </c>
      <c r="I39" s="13">
        <v>25</v>
      </c>
      <c r="J39" s="13">
        <v>25</v>
      </c>
      <c r="K39" s="13">
        <v>20</v>
      </c>
      <c r="L39" s="13">
        <v>25</v>
      </c>
      <c r="M39" s="14">
        <v>30</v>
      </c>
      <c r="N39" s="15">
        <f t="shared" si="3"/>
        <v>11.25</v>
      </c>
    </row>
    <row r="40" spans="1:14" x14ac:dyDescent="0.25">
      <c r="A40" s="11">
        <v>1</v>
      </c>
      <c r="B40" s="11">
        <v>51</v>
      </c>
      <c r="C40" s="11">
        <v>518</v>
      </c>
      <c r="D40" s="11" t="s">
        <v>86</v>
      </c>
      <c r="E40" s="12" t="s">
        <v>87</v>
      </c>
      <c r="F40" s="13">
        <v>36.46913</v>
      </c>
      <c r="G40" s="13">
        <v>36.51831</v>
      </c>
      <c r="H40" s="13">
        <v>21.091909999999999</v>
      </c>
      <c r="I40" s="13">
        <v>25</v>
      </c>
      <c r="J40" s="13">
        <v>30</v>
      </c>
      <c r="K40" s="13">
        <v>35</v>
      </c>
      <c r="L40" s="13">
        <v>37</v>
      </c>
      <c r="M40" s="14">
        <v>39</v>
      </c>
      <c r="N40" s="15">
        <f t="shared" si="3"/>
        <v>31.637864999999998</v>
      </c>
    </row>
    <row r="41" spans="1:14" x14ac:dyDescent="0.25">
      <c r="A41" s="11">
        <v>1</v>
      </c>
      <c r="B41" s="11">
        <v>51</v>
      </c>
      <c r="C41" s="11">
        <v>518</v>
      </c>
      <c r="D41" s="11" t="s">
        <v>88</v>
      </c>
      <c r="E41" s="12" t="s">
        <v>89</v>
      </c>
      <c r="F41" s="13"/>
      <c r="G41" s="13"/>
      <c r="H41" s="13"/>
      <c r="I41" s="13"/>
      <c r="J41" s="13"/>
      <c r="K41" s="13"/>
      <c r="L41" s="13"/>
      <c r="M41" s="14"/>
      <c r="N41" s="15">
        <f t="shared" si="3"/>
        <v>0</v>
      </c>
    </row>
    <row r="42" spans="1:14" x14ac:dyDescent="0.25">
      <c r="A42" s="11">
        <v>1</v>
      </c>
      <c r="B42" s="11">
        <v>51</v>
      </c>
      <c r="C42" s="11">
        <v>518</v>
      </c>
      <c r="D42" s="11" t="s">
        <v>90</v>
      </c>
      <c r="E42" s="12" t="s">
        <v>91</v>
      </c>
      <c r="F42" s="13"/>
      <c r="G42" s="13"/>
      <c r="H42" s="13"/>
      <c r="I42" s="13"/>
      <c r="J42" s="13"/>
      <c r="K42" s="13"/>
      <c r="L42" s="13"/>
      <c r="M42" s="14"/>
      <c r="N42" s="15">
        <f t="shared" si="3"/>
        <v>0</v>
      </c>
    </row>
    <row r="43" spans="1:14" x14ac:dyDescent="0.25">
      <c r="A43" s="11">
        <v>1</v>
      </c>
      <c r="B43" s="11">
        <v>51</v>
      </c>
      <c r="C43" s="11">
        <v>518</v>
      </c>
      <c r="D43" s="11" t="s">
        <v>92</v>
      </c>
      <c r="E43" s="12" t="s">
        <v>93</v>
      </c>
      <c r="F43" s="13"/>
      <c r="G43" s="13"/>
      <c r="H43" s="13"/>
      <c r="I43" s="13">
        <v>30</v>
      </c>
      <c r="J43" s="13">
        <v>30</v>
      </c>
      <c r="K43" s="13">
        <v>30</v>
      </c>
      <c r="L43" s="13">
        <v>30</v>
      </c>
      <c r="M43" s="13">
        <v>30</v>
      </c>
      <c r="N43" s="15">
        <f t="shared" si="3"/>
        <v>0</v>
      </c>
    </row>
    <row r="44" spans="1:14" x14ac:dyDescent="0.25">
      <c r="A44" s="11">
        <v>1</v>
      </c>
      <c r="B44" s="11">
        <v>51</v>
      </c>
      <c r="C44" s="11">
        <v>518</v>
      </c>
      <c r="D44" s="11" t="s">
        <v>94</v>
      </c>
      <c r="E44" s="12" t="s">
        <v>73</v>
      </c>
      <c r="F44" s="13"/>
      <c r="G44" s="13"/>
      <c r="H44" s="13"/>
      <c r="I44" s="13"/>
      <c r="J44" s="13"/>
      <c r="K44" s="13"/>
      <c r="L44" s="13"/>
      <c r="M44" s="14"/>
      <c r="N44" s="15">
        <f t="shared" si="3"/>
        <v>0</v>
      </c>
    </row>
    <row r="45" spans="1:14" x14ac:dyDescent="0.25">
      <c r="A45" s="18">
        <v>1</v>
      </c>
      <c r="B45" s="18" t="s">
        <v>95</v>
      </c>
      <c r="C45" s="18"/>
      <c r="D45" s="18"/>
      <c r="E45" s="19"/>
      <c r="F45" s="20">
        <f t="shared" ref="F45:M45" si="4">SUM(F23:F44)</f>
        <v>588.90562999999986</v>
      </c>
      <c r="G45" s="20">
        <f t="shared" si="4"/>
        <v>428.41489000000001</v>
      </c>
      <c r="H45" s="20">
        <f t="shared" si="4"/>
        <v>1175.08673</v>
      </c>
      <c r="I45" s="20">
        <f t="shared" si="4"/>
        <v>365</v>
      </c>
      <c r="J45" s="20">
        <f t="shared" si="4"/>
        <v>413</v>
      </c>
      <c r="K45" s="20">
        <f t="shared" si="4"/>
        <v>607</v>
      </c>
      <c r="L45" s="20">
        <f t="shared" si="4"/>
        <v>495</v>
      </c>
      <c r="M45" s="20">
        <f t="shared" si="4"/>
        <v>426</v>
      </c>
      <c r="N45" s="15">
        <f t="shared" si="3"/>
        <v>1762.630095</v>
      </c>
    </row>
    <row r="46" spans="1:14" x14ac:dyDescent="0.25">
      <c r="A46" s="11">
        <v>1</v>
      </c>
      <c r="B46" s="11">
        <v>52</v>
      </c>
      <c r="C46" s="11">
        <v>521</v>
      </c>
      <c r="D46" s="11" t="s">
        <v>96</v>
      </c>
      <c r="E46" s="12" t="s">
        <v>97</v>
      </c>
      <c r="F46" s="13"/>
      <c r="G46" s="13">
        <v>35.414999999999999</v>
      </c>
      <c r="H46" s="13"/>
      <c r="I46" s="13"/>
      <c r="J46" s="13"/>
      <c r="K46" s="13"/>
      <c r="L46" s="13"/>
      <c r="M46" s="14"/>
      <c r="N46" s="15">
        <f t="shared" si="3"/>
        <v>0</v>
      </c>
    </row>
    <row r="47" spans="1:14" x14ac:dyDescent="0.25">
      <c r="A47" s="11">
        <v>1</v>
      </c>
      <c r="B47" s="11">
        <v>52</v>
      </c>
      <c r="C47" s="11">
        <v>521</v>
      </c>
      <c r="D47" s="11" t="s">
        <v>98</v>
      </c>
      <c r="E47" s="12" t="s">
        <v>99</v>
      </c>
      <c r="F47" s="13">
        <v>0</v>
      </c>
      <c r="G47" s="13">
        <v>-35.414999999999999</v>
      </c>
      <c r="H47" s="13">
        <v>10.845000000000001</v>
      </c>
      <c r="I47" s="13"/>
      <c r="J47" s="13"/>
      <c r="K47" s="13"/>
      <c r="L47" s="13"/>
      <c r="M47" s="14"/>
      <c r="N47" s="15">
        <f t="shared" si="3"/>
        <v>16.267500000000002</v>
      </c>
    </row>
    <row r="48" spans="1:14" x14ac:dyDescent="0.25">
      <c r="A48" s="11">
        <v>1</v>
      </c>
      <c r="B48" s="11">
        <v>52</v>
      </c>
      <c r="C48" s="11">
        <v>521</v>
      </c>
      <c r="D48" s="11" t="s">
        <v>100</v>
      </c>
      <c r="E48" s="12" t="s">
        <v>101</v>
      </c>
      <c r="F48" s="13">
        <v>0.01</v>
      </c>
      <c r="G48" s="13">
        <v>5.7779999999999996</v>
      </c>
      <c r="H48" s="13"/>
      <c r="I48" s="13"/>
      <c r="J48" s="13"/>
      <c r="K48" s="13"/>
      <c r="L48" s="13"/>
      <c r="M48" s="14"/>
      <c r="N48" s="15">
        <f t="shared" si="3"/>
        <v>0</v>
      </c>
    </row>
    <row r="49" spans="1:14" x14ac:dyDescent="0.25">
      <c r="A49" s="11">
        <v>1</v>
      </c>
      <c r="B49" s="11">
        <v>52</v>
      </c>
      <c r="C49" s="11">
        <v>524</v>
      </c>
      <c r="D49" s="11" t="s">
        <v>102</v>
      </c>
      <c r="E49" s="12" t="s">
        <v>103</v>
      </c>
      <c r="F49" s="13"/>
      <c r="G49" s="13">
        <v>0.58499999999999996</v>
      </c>
      <c r="H49" s="13"/>
      <c r="I49" s="13"/>
      <c r="J49" s="13"/>
      <c r="K49" s="13"/>
      <c r="L49" s="13"/>
      <c r="M49" s="14"/>
      <c r="N49" s="15">
        <f t="shared" si="3"/>
        <v>0</v>
      </c>
    </row>
    <row r="50" spans="1:14" x14ac:dyDescent="0.25">
      <c r="A50" s="11">
        <v>1</v>
      </c>
      <c r="B50" s="11">
        <v>52</v>
      </c>
      <c r="C50" s="11">
        <v>524</v>
      </c>
      <c r="D50" s="11" t="s">
        <v>104</v>
      </c>
      <c r="E50" s="12" t="s">
        <v>105</v>
      </c>
      <c r="F50" s="13"/>
      <c r="G50" s="13">
        <v>-0.58499999999999996</v>
      </c>
      <c r="H50" s="13"/>
      <c r="I50" s="13"/>
      <c r="J50" s="13"/>
      <c r="K50" s="13"/>
      <c r="L50" s="13"/>
      <c r="M50" s="14"/>
      <c r="N50" s="15">
        <f t="shared" si="3"/>
        <v>0</v>
      </c>
    </row>
    <row r="51" spans="1:14" x14ac:dyDescent="0.25">
      <c r="A51" s="11">
        <v>1</v>
      </c>
      <c r="B51" s="11">
        <v>52</v>
      </c>
      <c r="C51" s="11">
        <v>525</v>
      </c>
      <c r="D51" s="11" t="s">
        <v>106</v>
      </c>
      <c r="E51" s="12" t="s">
        <v>107</v>
      </c>
      <c r="F51" s="13"/>
      <c r="G51" s="13">
        <v>12.53468</v>
      </c>
      <c r="H51" s="13">
        <v>3.0692699999999999</v>
      </c>
      <c r="I51" s="13"/>
      <c r="J51" s="13"/>
      <c r="K51" s="13"/>
      <c r="L51" s="13"/>
      <c r="M51" s="14"/>
      <c r="N51" s="15">
        <f t="shared" si="3"/>
        <v>4.6039050000000001</v>
      </c>
    </row>
    <row r="52" spans="1:14" x14ac:dyDescent="0.25">
      <c r="A52" s="11">
        <v>1</v>
      </c>
      <c r="B52" s="11">
        <v>52</v>
      </c>
      <c r="C52" s="11">
        <v>527</v>
      </c>
      <c r="D52" s="11" t="s">
        <v>108</v>
      </c>
      <c r="E52" s="12" t="s">
        <v>109</v>
      </c>
      <c r="F52" s="13">
        <v>1</v>
      </c>
      <c r="G52" s="13">
        <v>0.8</v>
      </c>
      <c r="H52" s="13">
        <v>0.85</v>
      </c>
      <c r="I52" s="13">
        <v>2</v>
      </c>
      <c r="J52" s="13">
        <v>2</v>
      </c>
      <c r="K52" s="13">
        <v>3</v>
      </c>
      <c r="L52" s="13">
        <v>3</v>
      </c>
      <c r="M52" s="14">
        <v>3</v>
      </c>
      <c r="N52" s="15">
        <f t="shared" si="3"/>
        <v>1.2749999999999999</v>
      </c>
    </row>
    <row r="53" spans="1:14" x14ac:dyDescent="0.25">
      <c r="A53" s="11">
        <v>1</v>
      </c>
      <c r="B53" s="11">
        <v>52</v>
      </c>
      <c r="C53" s="11">
        <v>527</v>
      </c>
      <c r="D53" s="11" t="s">
        <v>110</v>
      </c>
      <c r="E53" s="12" t="s">
        <v>111</v>
      </c>
      <c r="F53" s="13"/>
      <c r="G53" s="13">
        <v>-0.8</v>
      </c>
      <c r="H53" s="13">
        <v>5.0144000000000002</v>
      </c>
      <c r="I53" s="13"/>
      <c r="J53" s="13"/>
      <c r="K53" s="13"/>
      <c r="L53" s="13"/>
      <c r="M53" s="14"/>
      <c r="N53" s="15">
        <f t="shared" si="3"/>
        <v>7.5216000000000003</v>
      </c>
    </row>
    <row r="54" spans="1:14" x14ac:dyDescent="0.25">
      <c r="A54" s="18">
        <v>1</v>
      </c>
      <c r="B54" s="18" t="s">
        <v>112</v>
      </c>
      <c r="C54" s="18"/>
      <c r="D54" s="18"/>
      <c r="E54" s="19"/>
      <c r="F54" s="20">
        <f t="shared" ref="F54:M54" si="5">SUM(F46:F53)</f>
        <v>1.01</v>
      </c>
      <c r="G54" s="20">
        <f t="shared" si="5"/>
        <v>18.31268</v>
      </c>
      <c r="H54" s="20">
        <f t="shared" si="5"/>
        <v>19.778669999999998</v>
      </c>
      <c r="I54" s="20">
        <f t="shared" si="5"/>
        <v>2</v>
      </c>
      <c r="J54" s="20">
        <f t="shared" si="5"/>
        <v>2</v>
      </c>
      <c r="K54" s="20">
        <f t="shared" si="5"/>
        <v>3</v>
      </c>
      <c r="L54" s="20">
        <f t="shared" si="5"/>
        <v>3</v>
      </c>
      <c r="M54" s="20">
        <f t="shared" si="5"/>
        <v>3</v>
      </c>
      <c r="N54" s="15">
        <f t="shared" si="3"/>
        <v>29.668004999999997</v>
      </c>
    </row>
    <row r="55" spans="1:14" x14ac:dyDescent="0.25">
      <c r="A55" s="11">
        <v>1</v>
      </c>
      <c r="B55" s="11">
        <v>54</v>
      </c>
      <c r="C55" s="11">
        <v>542</v>
      </c>
      <c r="D55" s="11" t="s">
        <v>113</v>
      </c>
      <c r="E55" s="12" t="s">
        <v>114</v>
      </c>
      <c r="F55" s="13"/>
      <c r="G55" s="13"/>
      <c r="H55" s="13"/>
      <c r="I55" s="13"/>
      <c r="J55" s="13"/>
      <c r="K55" s="13"/>
      <c r="L55" s="13"/>
      <c r="M55" s="14"/>
      <c r="N55" s="15">
        <f t="shared" si="3"/>
        <v>0</v>
      </c>
    </row>
    <row r="56" spans="1:14" x14ac:dyDescent="0.25">
      <c r="A56" s="18">
        <v>1</v>
      </c>
      <c r="B56" s="18" t="s">
        <v>115</v>
      </c>
      <c r="C56" s="18"/>
      <c r="D56" s="18"/>
      <c r="E56" s="19"/>
      <c r="F56" s="20">
        <f t="shared" ref="F56:M56" si="6">F55</f>
        <v>0</v>
      </c>
      <c r="G56" s="20">
        <f t="shared" si="6"/>
        <v>0</v>
      </c>
      <c r="H56" s="20">
        <f t="shared" si="6"/>
        <v>0</v>
      </c>
      <c r="I56" s="20">
        <f t="shared" si="6"/>
        <v>0</v>
      </c>
      <c r="J56" s="20">
        <f t="shared" si="6"/>
        <v>0</v>
      </c>
      <c r="K56" s="20">
        <f t="shared" si="6"/>
        <v>0</v>
      </c>
      <c r="L56" s="20">
        <f t="shared" si="6"/>
        <v>0</v>
      </c>
      <c r="M56" s="20">
        <f t="shared" si="6"/>
        <v>0</v>
      </c>
      <c r="N56" s="15">
        <f t="shared" si="3"/>
        <v>0</v>
      </c>
    </row>
    <row r="57" spans="1:14" x14ac:dyDescent="0.25">
      <c r="A57" s="11">
        <v>1</v>
      </c>
      <c r="B57" s="11">
        <v>55</v>
      </c>
      <c r="C57" s="11">
        <v>551</v>
      </c>
      <c r="D57" s="11" t="s">
        <v>116</v>
      </c>
      <c r="E57" s="12" t="s">
        <v>117</v>
      </c>
      <c r="F57" s="13">
        <v>156.24100000000001</v>
      </c>
      <c r="G57" s="13">
        <v>182.524</v>
      </c>
      <c r="H57" s="13">
        <v>254.73599999999999</v>
      </c>
      <c r="I57" s="13">
        <v>435</v>
      </c>
      <c r="J57" s="13">
        <v>534</v>
      </c>
      <c r="K57" s="13">
        <v>482</v>
      </c>
      <c r="L57" s="13">
        <v>437</v>
      </c>
      <c r="M57" s="14">
        <v>426</v>
      </c>
      <c r="N57" s="15">
        <f t="shared" si="3"/>
        <v>382.10399999999998</v>
      </c>
    </row>
    <row r="58" spans="1:14" x14ac:dyDescent="0.25">
      <c r="A58" s="11">
        <v>1</v>
      </c>
      <c r="B58" s="11">
        <v>55</v>
      </c>
      <c r="C58" s="11">
        <v>558</v>
      </c>
      <c r="D58" s="11" t="s">
        <v>118</v>
      </c>
      <c r="E58" s="12" t="s">
        <v>119</v>
      </c>
      <c r="F58" s="13">
        <v>15.275359999999999</v>
      </c>
      <c r="G58" s="13">
        <v>34.694049999999997</v>
      </c>
      <c r="H58" s="13">
        <v>21.08</v>
      </c>
      <c r="I58" s="13">
        <v>12</v>
      </c>
      <c r="J58" s="13"/>
      <c r="K58" s="13"/>
      <c r="L58" s="13"/>
      <c r="M58" s="14"/>
      <c r="N58" s="15">
        <f t="shared" si="3"/>
        <v>31.619999999999997</v>
      </c>
    </row>
    <row r="59" spans="1:14" x14ac:dyDescent="0.25">
      <c r="A59" s="11">
        <v>1</v>
      </c>
      <c r="B59" s="11">
        <v>55</v>
      </c>
      <c r="C59" s="11">
        <v>558</v>
      </c>
      <c r="D59" s="11" t="s">
        <v>120</v>
      </c>
      <c r="E59" s="12" t="s">
        <v>121</v>
      </c>
      <c r="F59" s="13">
        <v>83.401449999999997</v>
      </c>
      <c r="G59" s="13">
        <v>38.631799999999998</v>
      </c>
      <c r="H59" s="13">
        <v>271.77812</v>
      </c>
      <c r="I59" s="13">
        <v>50</v>
      </c>
      <c r="J59" s="13"/>
      <c r="K59" s="13"/>
      <c r="L59" s="13"/>
      <c r="M59" s="14"/>
      <c r="N59" s="15">
        <f t="shared" si="3"/>
        <v>407.66718000000003</v>
      </c>
    </row>
    <row r="60" spans="1:14" x14ac:dyDescent="0.25">
      <c r="A60" s="11">
        <v>1</v>
      </c>
      <c r="B60" s="11">
        <v>55</v>
      </c>
      <c r="C60" s="11">
        <v>558</v>
      </c>
      <c r="D60" s="11" t="s">
        <v>122</v>
      </c>
      <c r="E60" s="12" t="s">
        <v>123</v>
      </c>
      <c r="F60" s="13">
        <v>29.286709999999999</v>
      </c>
      <c r="G60" s="13"/>
      <c r="H60" s="13">
        <v>3.4</v>
      </c>
      <c r="I60" s="13"/>
      <c r="J60" s="13"/>
      <c r="K60" s="13"/>
      <c r="L60" s="13"/>
      <c r="M60" s="14"/>
      <c r="N60" s="15">
        <f t="shared" si="3"/>
        <v>5.0999999999999996</v>
      </c>
    </row>
    <row r="61" spans="1:14" x14ac:dyDescent="0.25">
      <c r="A61" s="18">
        <v>1</v>
      </c>
      <c r="B61" s="18" t="s">
        <v>124</v>
      </c>
      <c r="C61" s="18"/>
      <c r="D61" s="18"/>
      <c r="E61" s="19"/>
      <c r="F61" s="20">
        <f t="shared" ref="F61:M61" si="7">SUM(F57:F60)</f>
        <v>284.20452</v>
      </c>
      <c r="G61" s="20">
        <f t="shared" si="7"/>
        <v>255.84985</v>
      </c>
      <c r="H61" s="20">
        <f t="shared" si="7"/>
        <v>550.99411999999995</v>
      </c>
      <c r="I61" s="20">
        <f t="shared" si="7"/>
        <v>497</v>
      </c>
      <c r="J61" s="20">
        <f t="shared" si="7"/>
        <v>534</v>
      </c>
      <c r="K61" s="20">
        <f t="shared" si="7"/>
        <v>482</v>
      </c>
      <c r="L61" s="20">
        <f t="shared" si="7"/>
        <v>437</v>
      </c>
      <c r="M61" s="20">
        <f t="shared" si="7"/>
        <v>426</v>
      </c>
      <c r="N61" s="15">
        <f t="shared" si="3"/>
        <v>826.49117999999999</v>
      </c>
    </row>
    <row r="62" spans="1:14" x14ac:dyDescent="0.25">
      <c r="A62" s="11">
        <v>1</v>
      </c>
      <c r="B62" s="11">
        <v>60</v>
      </c>
      <c r="C62" s="11">
        <v>602</v>
      </c>
      <c r="D62" s="11" t="s">
        <v>125</v>
      </c>
      <c r="E62" s="12" t="s">
        <v>126</v>
      </c>
      <c r="F62" s="13">
        <v>3558.8494700000001</v>
      </c>
      <c r="G62" s="13">
        <v>3649.7433099999998</v>
      </c>
      <c r="H62" s="13">
        <v>2418.2931100000001</v>
      </c>
      <c r="I62" s="13"/>
      <c r="J62" s="17"/>
      <c r="K62" s="17"/>
      <c r="L62" s="17"/>
      <c r="M62" s="21"/>
      <c r="N62" s="15">
        <f t="shared" si="3"/>
        <v>3627.4396649999999</v>
      </c>
    </row>
    <row r="63" spans="1:14" x14ac:dyDescent="0.25">
      <c r="A63" s="11">
        <v>1</v>
      </c>
      <c r="B63" s="11">
        <v>60</v>
      </c>
      <c r="C63" s="11">
        <v>602</v>
      </c>
      <c r="D63" s="11" t="s">
        <v>127</v>
      </c>
      <c r="E63" s="12" t="s">
        <v>128</v>
      </c>
      <c r="F63" s="13">
        <v>282.78899999999999</v>
      </c>
      <c r="G63" s="13">
        <v>467.03500000000003</v>
      </c>
      <c r="H63" s="13">
        <v>46.723999999999997</v>
      </c>
      <c r="I63" s="13">
        <v>300</v>
      </c>
      <c r="J63" s="13">
        <v>500</v>
      </c>
      <c r="K63" s="13">
        <v>500</v>
      </c>
      <c r="L63" s="13">
        <v>500</v>
      </c>
      <c r="M63" s="14">
        <v>500</v>
      </c>
      <c r="N63" s="15">
        <f t="shared" si="3"/>
        <v>70.085999999999999</v>
      </c>
    </row>
    <row r="64" spans="1:14" x14ac:dyDescent="0.25">
      <c r="A64" s="11">
        <v>1</v>
      </c>
      <c r="B64" s="11">
        <v>60</v>
      </c>
      <c r="C64" s="11">
        <v>602</v>
      </c>
      <c r="D64" s="11" t="s">
        <v>129</v>
      </c>
      <c r="E64" s="12" t="s">
        <v>130</v>
      </c>
      <c r="F64" s="13">
        <v>146.30199999999999</v>
      </c>
      <c r="G64" s="13"/>
      <c r="H64" s="13">
        <v>277.32499999999999</v>
      </c>
      <c r="I64" s="13">
        <v>120</v>
      </c>
      <c r="J64" s="13">
        <v>0</v>
      </c>
      <c r="K64" s="13">
        <v>0</v>
      </c>
      <c r="L64" s="13">
        <v>0</v>
      </c>
      <c r="M64" s="14">
        <v>0</v>
      </c>
      <c r="N64" s="15">
        <f t="shared" si="3"/>
        <v>415.98749999999995</v>
      </c>
    </row>
    <row r="65" spans="1:14" x14ac:dyDescent="0.25">
      <c r="A65" s="11">
        <v>1</v>
      </c>
      <c r="B65" s="11">
        <v>60</v>
      </c>
      <c r="C65" s="11">
        <v>602</v>
      </c>
      <c r="D65" s="11" t="s">
        <v>131</v>
      </c>
      <c r="E65" s="12" t="s">
        <v>132</v>
      </c>
      <c r="F65" s="13"/>
      <c r="G65" s="13"/>
      <c r="H65" s="13"/>
      <c r="I65" s="13"/>
      <c r="J65" s="13"/>
      <c r="K65" s="13"/>
      <c r="L65" s="13"/>
      <c r="M65" s="14"/>
      <c r="N65" s="15">
        <f t="shared" si="3"/>
        <v>0</v>
      </c>
    </row>
    <row r="66" spans="1:14" x14ac:dyDescent="0.25">
      <c r="A66" s="11">
        <v>1</v>
      </c>
      <c r="B66" s="11">
        <v>60</v>
      </c>
      <c r="C66" s="11">
        <v>602</v>
      </c>
      <c r="D66" s="11" t="s">
        <v>133</v>
      </c>
      <c r="E66" s="12" t="s">
        <v>134</v>
      </c>
      <c r="F66" s="13">
        <v>-0.3</v>
      </c>
      <c r="G66" s="13">
        <v>1.3913599999999999</v>
      </c>
      <c r="H66" s="13">
        <v>7.0436399999999999</v>
      </c>
      <c r="I66" s="13"/>
      <c r="J66" s="13"/>
      <c r="K66" s="13"/>
      <c r="L66" s="13"/>
      <c r="M66" s="14"/>
      <c r="N66" s="15">
        <f t="shared" si="3"/>
        <v>10.56546</v>
      </c>
    </row>
    <row r="67" spans="1:14" x14ac:dyDescent="0.25">
      <c r="A67" s="11">
        <v>1</v>
      </c>
      <c r="B67" s="11">
        <v>60</v>
      </c>
      <c r="C67" s="11">
        <v>603</v>
      </c>
      <c r="D67" s="11" t="s">
        <v>135</v>
      </c>
      <c r="E67" s="12" t="s">
        <v>136</v>
      </c>
      <c r="F67" s="13"/>
      <c r="G67" s="13"/>
      <c r="H67" s="13"/>
      <c r="I67" s="13"/>
      <c r="J67" s="13"/>
      <c r="K67" s="13"/>
      <c r="L67" s="13"/>
      <c r="M67" s="14"/>
      <c r="N67" s="15">
        <f t="shared" si="3"/>
        <v>0</v>
      </c>
    </row>
    <row r="68" spans="1:14" x14ac:dyDescent="0.25">
      <c r="A68" s="11">
        <v>1</v>
      </c>
      <c r="B68" s="11">
        <v>60</v>
      </c>
      <c r="C68" s="11">
        <v>609</v>
      </c>
      <c r="D68" s="11" t="s">
        <v>137</v>
      </c>
      <c r="E68" s="12" t="s">
        <v>138</v>
      </c>
      <c r="F68" s="13"/>
      <c r="G68" s="13"/>
      <c r="H68" s="13"/>
      <c r="I68" s="13"/>
      <c r="J68" s="13"/>
      <c r="K68" s="13"/>
      <c r="L68" s="13"/>
      <c r="M68" s="14"/>
      <c r="N68" s="15">
        <f t="shared" si="3"/>
        <v>0</v>
      </c>
    </row>
    <row r="69" spans="1:14" x14ac:dyDescent="0.25">
      <c r="A69" s="11">
        <v>1</v>
      </c>
      <c r="B69" s="11">
        <v>60</v>
      </c>
      <c r="C69" s="11">
        <v>609</v>
      </c>
      <c r="D69" s="11" t="s">
        <v>139</v>
      </c>
      <c r="E69" s="12" t="s">
        <v>140</v>
      </c>
      <c r="F69" s="13"/>
      <c r="G69" s="13"/>
      <c r="H69" s="13"/>
      <c r="I69" s="13"/>
      <c r="J69" s="13"/>
      <c r="K69" s="13"/>
      <c r="L69" s="13"/>
      <c r="M69" s="14"/>
      <c r="N69" s="15">
        <f t="shared" si="3"/>
        <v>0</v>
      </c>
    </row>
    <row r="70" spans="1:14" x14ac:dyDescent="0.25">
      <c r="A70" s="11">
        <v>1</v>
      </c>
      <c r="B70" s="11">
        <v>60</v>
      </c>
      <c r="C70" s="11">
        <v>609</v>
      </c>
      <c r="D70" s="11" t="s">
        <v>141</v>
      </c>
      <c r="E70" s="12" t="s">
        <v>142</v>
      </c>
      <c r="F70" s="13"/>
      <c r="G70" s="13"/>
      <c r="H70" s="13"/>
      <c r="I70" s="13"/>
      <c r="J70" s="13"/>
      <c r="K70" s="13"/>
      <c r="L70" s="13"/>
      <c r="M70" s="14"/>
      <c r="N70" s="15">
        <f t="shared" si="3"/>
        <v>0</v>
      </c>
    </row>
    <row r="71" spans="1:14" x14ac:dyDescent="0.25">
      <c r="A71" s="11">
        <v>1</v>
      </c>
      <c r="B71" s="11">
        <v>60</v>
      </c>
      <c r="C71" s="11">
        <v>609</v>
      </c>
      <c r="D71" s="11" t="s">
        <v>143</v>
      </c>
      <c r="E71" s="12" t="s">
        <v>144</v>
      </c>
      <c r="F71" s="13"/>
      <c r="G71" s="13"/>
      <c r="H71" s="13"/>
      <c r="I71" s="13"/>
      <c r="J71" s="13"/>
      <c r="K71" s="13"/>
      <c r="L71" s="13"/>
      <c r="M71" s="14"/>
      <c r="N71" s="15">
        <f t="shared" si="3"/>
        <v>0</v>
      </c>
    </row>
    <row r="72" spans="1:14" x14ac:dyDescent="0.25">
      <c r="A72" s="18">
        <v>1</v>
      </c>
      <c r="B72" s="18" t="s">
        <v>145</v>
      </c>
      <c r="C72" s="18"/>
      <c r="D72" s="18"/>
      <c r="E72" s="19"/>
      <c r="F72" s="20">
        <f t="shared" ref="F72:M72" si="8">SUM(F62:F71)</f>
        <v>3987.6404699999998</v>
      </c>
      <c r="G72" s="20">
        <f t="shared" si="8"/>
        <v>4118.1696699999993</v>
      </c>
      <c r="H72" s="20">
        <f t="shared" si="8"/>
        <v>2749.3857499999999</v>
      </c>
      <c r="I72" s="20">
        <f t="shared" si="8"/>
        <v>420</v>
      </c>
      <c r="J72" s="20">
        <f t="shared" si="8"/>
        <v>500</v>
      </c>
      <c r="K72" s="20">
        <f t="shared" si="8"/>
        <v>500</v>
      </c>
      <c r="L72" s="20">
        <f t="shared" si="8"/>
        <v>500</v>
      </c>
      <c r="M72" s="20">
        <f t="shared" si="8"/>
        <v>500</v>
      </c>
      <c r="N72" s="15">
        <f t="shared" si="3"/>
        <v>4124.0786250000001</v>
      </c>
    </row>
    <row r="73" spans="1:14" x14ac:dyDescent="0.25">
      <c r="A73" s="11">
        <v>1</v>
      </c>
      <c r="B73" s="11">
        <v>64</v>
      </c>
      <c r="C73" s="11">
        <v>648</v>
      </c>
      <c r="D73" s="11" t="s">
        <v>146</v>
      </c>
      <c r="E73" s="12" t="s">
        <v>147</v>
      </c>
      <c r="F73" s="13">
        <v>29.586780000000001</v>
      </c>
      <c r="G73" s="13"/>
      <c r="H73" s="13"/>
      <c r="I73" s="13"/>
      <c r="J73" s="13"/>
      <c r="K73" s="13"/>
      <c r="L73" s="13"/>
      <c r="M73" s="14"/>
      <c r="N73" s="15">
        <f t="shared" si="3"/>
        <v>0</v>
      </c>
    </row>
    <row r="74" spans="1:14" x14ac:dyDescent="0.25">
      <c r="A74" s="11">
        <v>1</v>
      </c>
      <c r="B74" s="11">
        <v>64</v>
      </c>
      <c r="C74" s="11">
        <v>648</v>
      </c>
      <c r="D74" s="11" t="s">
        <v>148</v>
      </c>
      <c r="E74" s="12" t="s">
        <v>149</v>
      </c>
      <c r="F74" s="13"/>
      <c r="G74" s="13"/>
      <c r="H74" s="13">
        <v>870.65039000000002</v>
      </c>
      <c r="I74" s="13"/>
      <c r="J74" s="13"/>
      <c r="K74" s="13"/>
      <c r="L74" s="13"/>
      <c r="M74" s="14"/>
      <c r="N74" s="15">
        <f t="shared" si="3"/>
        <v>1305.9755850000001</v>
      </c>
    </row>
    <row r="75" spans="1:14" x14ac:dyDescent="0.25">
      <c r="A75" s="11">
        <v>1</v>
      </c>
      <c r="B75" s="11">
        <v>64</v>
      </c>
      <c r="C75" s="11">
        <v>648</v>
      </c>
      <c r="D75" s="11" t="s">
        <v>150</v>
      </c>
      <c r="E75" s="12" t="s">
        <v>151</v>
      </c>
      <c r="F75" s="13"/>
      <c r="G75" s="13"/>
      <c r="H75" s="13"/>
      <c r="I75" s="13"/>
      <c r="J75" s="13"/>
      <c r="K75" s="13"/>
      <c r="L75" s="13"/>
      <c r="M75" s="14"/>
      <c r="N75" s="15">
        <f t="shared" si="3"/>
        <v>0</v>
      </c>
    </row>
    <row r="76" spans="1:14" x14ac:dyDescent="0.25">
      <c r="A76" s="11">
        <v>1</v>
      </c>
      <c r="B76" s="11">
        <v>64</v>
      </c>
      <c r="C76" s="11">
        <v>649</v>
      </c>
      <c r="D76" s="11" t="s">
        <v>152</v>
      </c>
      <c r="E76" s="12" t="s">
        <v>153</v>
      </c>
      <c r="F76" s="13">
        <v>0.15264</v>
      </c>
      <c r="G76" s="13">
        <v>0.12396</v>
      </c>
      <c r="H76" s="13"/>
      <c r="I76" s="13"/>
      <c r="J76" s="13"/>
      <c r="K76" s="13"/>
      <c r="L76" s="13"/>
      <c r="M76" s="14"/>
      <c r="N76" s="15">
        <f t="shared" si="3"/>
        <v>0</v>
      </c>
    </row>
    <row r="77" spans="1:14" x14ac:dyDescent="0.25">
      <c r="A77" s="11">
        <v>1</v>
      </c>
      <c r="B77" s="11">
        <v>64</v>
      </c>
      <c r="C77" s="11">
        <v>649</v>
      </c>
      <c r="D77" s="11" t="s">
        <v>154</v>
      </c>
      <c r="E77" s="12" t="s">
        <v>155</v>
      </c>
      <c r="F77" s="13"/>
      <c r="G77" s="13"/>
      <c r="H77" s="13"/>
      <c r="I77" s="13"/>
      <c r="J77" s="13"/>
      <c r="K77" s="13"/>
      <c r="L77" s="13"/>
      <c r="M77" s="14"/>
      <c r="N77" s="15">
        <f t="shared" si="3"/>
        <v>0</v>
      </c>
    </row>
    <row r="78" spans="1:14" x14ac:dyDescent="0.25">
      <c r="A78" s="18">
        <v>1</v>
      </c>
      <c r="B78" s="18" t="s">
        <v>156</v>
      </c>
      <c r="C78" s="18"/>
      <c r="D78" s="18"/>
      <c r="E78" s="19"/>
      <c r="F78" s="20">
        <f t="shared" ref="F78:M78" si="9">SUM(F73:F77)</f>
        <v>29.739420000000003</v>
      </c>
      <c r="G78" s="20">
        <f t="shared" si="9"/>
        <v>0.12396</v>
      </c>
      <c r="H78" s="20">
        <f t="shared" si="9"/>
        <v>870.65039000000002</v>
      </c>
      <c r="I78" s="20">
        <f t="shared" si="9"/>
        <v>0</v>
      </c>
      <c r="J78" s="20">
        <f t="shared" si="9"/>
        <v>0</v>
      </c>
      <c r="K78" s="20">
        <f t="shared" si="9"/>
        <v>0</v>
      </c>
      <c r="L78" s="20">
        <f t="shared" si="9"/>
        <v>0</v>
      </c>
      <c r="M78" s="20">
        <f t="shared" si="9"/>
        <v>0</v>
      </c>
      <c r="N78" s="15">
        <f t="shared" si="3"/>
        <v>1305.9755850000001</v>
      </c>
    </row>
    <row r="79" spans="1:14" x14ac:dyDescent="0.25">
      <c r="A79" s="22">
        <v>1</v>
      </c>
      <c r="B79" s="22">
        <v>67</v>
      </c>
      <c r="C79" s="22">
        <v>672</v>
      </c>
      <c r="D79" s="22" t="s">
        <v>157</v>
      </c>
      <c r="E79" s="23" t="s">
        <v>158</v>
      </c>
      <c r="F79" s="24">
        <v>1080</v>
      </c>
      <c r="G79" s="24">
        <v>1155</v>
      </c>
      <c r="H79" s="24">
        <v>868</v>
      </c>
      <c r="I79" s="24">
        <v>1302</v>
      </c>
      <c r="J79" s="24">
        <v>1300</v>
      </c>
      <c r="K79" s="24">
        <v>1300</v>
      </c>
      <c r="L79" s="24">
        <v>1350</v>
      </c>
      <c r="M79" s="24">
        <v>1300</v>
      </c>
      <c r="N79" s="15">
        <f t="shared" si="3"/>
        <v>1302</v>
      </c>
    </row>
    <row r="80" spans="1:14" x14ac:dyDescent="0.25">
      <c r="A80" s="11">
        <v>1</v>
      </c>
      <c r="B80" s="11">
        <v>67</v>
      </c>
      <c r="C80" s="11">
        <v>672</v>
      </c>
      <c r="D80" s="11" t="s">
        <v>159</v>
      </c>
      <c r="E80" s="12" t="s">
        <v>160</v>
      </c>
      <c r="F80" s="13"/>
      <c r="G80" s="13"/>
      <c r="H80" s="13">
        <v>308</v>
      </c>
      <c r="I80" s="13"/>
      <c r="J80" s="13"/>
      <c r="K80" s="13"/>
      <c r="L80" s="13"/>
      <c r="M80" s="14"/>
      <c r="N80" s="15">
        <f t="shared" si="3"/>
        <v>462</v>
      </c>
    </row>
    <row r="81" spans="1:14" x14ac:dyDescent="0.25">
      <c r="A81" s="18">
        <v>1</v>
      </c>
      <c r="B81" s="18" t="s">
        <v>161</v>
      </c>
      <c r="C81" s="18"/>
      <c r="D81" s="18"/>
      <c r="E81" s="19"/>
      <c r="F81" s="20">
        <f t="shared" ref="F81:M81" si="10">SUM(F79:F80)</f>
        <v>1080</v>
      </c>
      <c r="G81" s="20">
        <f t="shared" si="10"/>
        <v>1155</v>
      </c>
      <c r="H81" s="20">
        <f t="shared" si="10"/>
        <v>1176</v>
      </c>
      <c r="I81" s="20">
        <f t="shared" si="10"/>
        <v>1302</v>
      </c>
      <c r="J81" s="20">
        <f t="shared" si="10"/>
        <v>1300</v>
      </c>
      <c r="K81" s="20">
        <v>1471</v>
      </c>
      <c r="L81" s="20">
        <f>SUM(L79:L80)</f>
        <v>1350</v>
      </c>
      <c r="M81" s="20">
        <f t="shared" si="10"/>
        <v>1300</v>
      </c>
      <c r="N81" s="15">
        <f t="shared" si="3"/>
        <v>1764</v>
      </c>
    </row>
    <row r="82" spans="1:14" x14ac:dyDescent="0.25">
      <c r="A82" s="18">
        <v>1</v>
      </c>
      <c r="B82" s="18"/>
      <c r="C82" s="18"/>
      <c r="D82" s="18"/>
      <c r="E82" s="20"/>
      <c r="F82" s="20">
        <f t="shared" ref="F82:M82" si="11">F72+F78+F81</f>
        <v>5097.3798900000002</v>
      </c>
      <c r="G82" s="20">
        <f t="shared" si="11"/>
        <v>5273.2936299999992</v>
      </c>
      <c r="H82" s="20">
        <f t="shared" si="11"/>
        <v>4796.0361400000002</v>
      </c>
      <c r="I82" s="20">
        <f t="shared" si="11"/>
        <v>1722</v>
      </c>
      <c r="J82" s="20">
        <f t="shared" si="11"/>
        <v>1800</v>
      </c>
      <c r="K82" s="20">
        <f t="shared" si="11"/>
        <v>1971</v>
      </c>
      <c r="L82" s="20">
        <f t="shared" si="11"/>
        <v>1850</v>
      </c>
      <c r="M82" s="20">
        <f t="shared" si="11"/>
        <v>1800</v>
      </c>
    </row>
    <row r="83" spans="1:14" x14ac:dyDescent="0.25">
      <c r="A83" s="18">
        <v>1</v>
      </c>
      <c r="B83" s="18"/>
      <c r="C83" s="18"/>
      <c r="D83" s="18"/>
      <c r="E83" s="20"/>
      <c r="F83" s="20">
        <f t="shared" ref="F83:M83" si="12">F22+F45+F54+F56+F61</f>
        <v>5076.5345000000007</v>
      </c>
      <c r="G83" s="20">
        <f t="shared" si="12"/>
        <v>5267.0689799999991</v>
      </c>
      <c r="H83" s="20">
        <f t="shared" si="12"/>
        <v>4801.5382999999993</v>
      </c>
      <c r="I83" s="20">
        <f t="shared" si="12"/>
        <v>1722</v>
      </c>
      <c r="J83" s="20">
        <f t="shared" si="12"/>
        <v>1800</v>
      </c>
      <c r="K83" s="20">
        <f t="shared" si="12"/>
        <v>1971</v>
      </c>
      <c r="L83" s="20">
        <f t="shared" si="12"/>
        <v>1850</v>
      </c>
      <c r="M83" s="20">
        <f t="shared" si="12"/>
        <v>1800</v>
      </c>
    </row>
    <row r="84" spans="1:14" x14ac:dyDescent="0.25">
      <c r="A84" s="18">
        <v>1</v>
      </c>
      <c r="B84" s="18"/>
      <c r="C84" s="18"/>
      <c r="D84" s="18"/>
      <c r="E84" s="20"/>
      <c r="F84" s="20">
        <f t="shared" ref="F84:M84" si="13">F82-F83</f>
        <v>20.845389999999497</v>
      </c>
      <c r="G84" s="20">
        <f t="shared" si="13"/>
        <v>6.2246500000001106</v>
      </c>
      <c r="H84" s="20">
        <f t="shared" si="13"/>
        <v>-5.502159999999094</v>
      </c>
      <c r="I84" s="20">
        <f t="shared" si="13"/>
        <v>0</v>
      </c>
      <c r="J84" s="20">
        <f t="shared" si="13"/>
        <v>0</v>
      </c>
      <c r="K84" s="20">
        <f t="shared" si="13"/>
        <v>0</v>
      </c>
      <c r="L84" s="20">
        <f t="shared" si="13"/>
        <v>0</v>
      </c>
      <c r="M84" s="20">
        <f t="shared" si="13"/>
        <v>0</v>
      </c>
    </row>
    <row r="85" spans="1:14" x14ac:dyDescent="0.25">
      <c r="A85" s="11"/>
      <c r="B85" s="11"/>
      <c r="C85" s="11"/>
      <c r="D85" s="11"/>
      <c r="E85" s="12"/>
      <c r="F85" s="13"/>
      <c r="G85" s="13"/>
      <c r="H85" s="13"/>
      <c r="I85" s="13"/>
      <c r="J85" s="13"/>
      <c r="K85" s="13"/>
      <c r="L85" s="13"/>
      <c r="M85" s="14"/>
    </row>
    <row r="86" spans="1:14" x14ac:dyDescent="0.25">
      <c r="A86" s="11">
        <v>2</v>
      </c>
      <c r="B86" s="11">
        <v>50</v>
      </c>
      <c r="C86" s="11">
        <v>501</v>
      </c>
      <c r="D86" s="11" t="s">
        <v>162</v>
      </c>
      <c r="E86" s="12" t="s">
        <v>163</v>
      </c>
      <c r="F86" s="13">
        <v>406.23496999999998</v>
      </c>
      <c r="G86" s="13">
        <v>481.81157999999999</v>
      </c>
      <c r="H86" s="13">
        <v>291.1943</v>
      </c>
      <c r="I86" s="13"/>
      <c r="J86" s="13"/>
      <c r="K86" s="13"/>
      <c r="L86" s="13"/>
      <c r="M86" s="14"/>
    </row>
    <row r="87" spans="1:14" x14ac:dyDescent="0.25">
      <c r="A87" s="11">
        <v>2</v>
      </c>
      <c r="B87" s="11">
        <v>50</v>
      </c>
      <c r="C87" s="11">
        <v>501</v>
      </c>
      <c r="D87" s="11" t="s">
        <v>164</v>
      </c>
      <c r="E87" s="12" t="s">
        <v>165</v>
      </c>
      <c r="F87" s="13"/>
      <c r="G87" s="13"/>
      <c r="H87" s="13"/>
      <c r="I87" s="13">
        <v>75</v>
      </c>
      <c r="J87" s="13">
        <v>100</v>
      </c>
      <c r="K87" s="13">
        <v>100</v>
      </c>
      <c r="L87" s="13">
        <v>100</v>
      </c>
      <c r="M87" s="13">
        <v>100</v>
      </c>
    </row>
    <row r="88" spans="1:14" x14ac:dyDescent="0.25">
      <c r="A88" s="11">
        <v>2</v>
      </c>
      <c r="B88" s="11">
        <v>50</v>
      </c>
      <c r="C88" s="11">
        <v>501</v>
      </c>
      <c r="D88" s="11" t="s">
        <v>166</v>
      </c>
      <c r="E88" s="12" t="s">
        <v>167</v>
      </c>
      <c r="F88" s="13">
        <v>65.827079999999995</v>
      </c>
      <c r="G88" s="13">
        <v>66.610060000000004</v>
      </c>
      <c r="H88" s="13">
        <v>67.927350000000004</v>
      </c>
      <c r="I88" s="13">
        <v>5</v>
      </c>
      <c r="J88" s="13"/>
      <c r="K88" s="13"/>
      <c r="L88" s="13"/>
      <c r="M88" s="13"/>
    </row>
    <row r="89" spans="1:14" x14ac:dyDescent="0.25">
      <c r="A89" s="11">
        <v>2</v>
      </c>
      <c r="B89" s="11">
        <v>50</v>
      </c>
      <c r="C89" s="11">
        <v>501</v>
      </c>
      <c r="D89" s="11" t="s">
        <v>168</v>
      </c>
      <c r="E89" s="12" t="s">
        <v>169</v>
      </c>
      <c r="F89" s="13">
        <v>5</v>
      </c>
      <c r="G89" s="13"/>
      <c r="H89" s="13"/>
      <c r="I89" s="13"/>
      <c r="J89" s="13"/>
      <c r="K89" s="13"/>
      <c r="L89" s="13"/>
      <c r="M89" s="13"/>
    </row>
    <row r="90" spans="1:14" x14ac:dyDescent="0.25">
      <c r="A90" s="11">
        <v>2</v>
      </c>
      <c r="B90" s="11">
        <v>50</v>
      </c>
      <c r="C90" s="11">
        <v>502</v>
      </c>
      <c r="D90" s="11" t="s">
        <v>170</v>
      </c>
      <c r="E90" s="12" t="s">
        <v>42</v>
      </c>
      <c r="F90" s="13">
        <v>9.7859999999999996</v>
      </c>
      <c r="G90" s="13">
        <v>-77.938040000000001</v>
      </c>
      <c r="H90" s="13">
        <v>-140.85916</v>
      </c>
      <c r="I90" s="13">
        <v>70</v>
      </c>
      <c r="J90" s="13">
        <v>70</v>
      </c>
      <c r="K90" s="13">
        <v>70</v>
      </c>
      <c r="L90" s="13">
        <v>70</v>
      </c>
      <c r="M90" s="13">
        <v>70</v>
      </c>
    </row>
    <row r="91" spans="1:14" x14ac:dyDescent="0.25">
      <c r="A91" s="11">
        <v>2</v>
      </c>
      <c r="B91" s="11">
        <v>50</v>
      </c>
      <c r="C91" s="11">
        <v>502</v>
      </c>
      <c r="D91" s="11" t="s">
        <v>171</v>
      </c>
      <c r="E91" s="12" t="s">
        <v>44</v>
      </c>
      <c r="F91" s="13"/>
      <c r="G91" s="13"/>
      <c r="H91" s="13">
        <v>16.523</v>
      </c>
      <c r="I91" s="13">
        <v>10</v>
      </c>
      <c r="J91" s="13"/>
      <c r="K91" s="13"/>
      <c r="L91" s="13"/>
      <c r="M91" s="13"/>
    </row>
    <row r="92" spans="1:14" x14ac:dyDescent="0.25">
      <c r="A92" s="11">
        <v>2</v>
      </c>
      <c r="B92" s="11">
        <v>50</v>
      </c>
      <c r="C92" s="11">
        <v>502</v>
      </c>
      <c r="D92" s="11" t="s">
        <v>172</v>
      </c>
      <c r="E92" s="12" t="s">
        <v>48</v>
      </c>
      <c r="F92" s="13">
        <v>211.81799000000001</v>
      </c>
      <c r="G92" s="13">
        <v>234.88364999999999</v>
      </c>
      <c r="H92" s="13">
        <v>107.28815</v>
      </c>
      <c r="I92" s="13">
        <v>100</v>
      </c>
      <c r="J92" s="13">
        <v>100</v>
      </c>
      <c r="K92" s="13">
        <v>100</v>
      </c>
      <c r="L92" s="13">
        <v>100</v>
      </c>
      <c r="M92" s="13">
        <v>100</v>
      </c>
    </row>
    <row r="93" spans="1:14" x14ac:dyDescent="0.25">
      <c r="A93" s="18">
        <v>2</v>
      </c>
      <c r="B93" s="18" t="s">
        <v>51</v>
      </c>
      <c r="C93" s="18"/>
      <c r="D93" s="18"/>
      <c r="E93" s="19"/>
      <c r="F93" s="20">
        <f t="shared" ref="F93:M93" si="14">SUM(F86:F92)</f>
        <v>698.66604000000007</v>
      </c>
      <c r="G93" s="20">
        <f t="shared" si="14"/>
        <v>705.36725000000001</v>
      </c>
      <c r="H93" s="20">
        <f t="shared" si="14"/>
        <v>342.07363999999995</v>
      </c>
      <c r="I93" s="20">
        <f t="shared" si="14"/>
        <v>260</v>
      </c>
      <c r="J93" s="20">
        <f t="shared" si="14"/>
        <v>270</v>
      </c>
      <c r="K93" s="20">
        <f t="shared" si="14"/>
        <v>270</v>
      </c>
      <c r="L93" s="20">
        <f t="shared" si="14"/>
        <v>270</v>
      </c>
      <c r="M93" s="20">
        <f t="shared" si="14"/>
        <v>270</v>
      </c>
    </row>
    <row r="94" spans="1:14" x14ac:dyDescent="0.25">
      <c r="A94" s="11">
        <v>2</v>
      </c>
      <c r="B94" s="11">
        <v>51</v>
      </c>
      <c r="C94" s="11">
        <v>518</v>
      </c>
      <c r="D94" s="11" t="s">
        <v>173</v>
      </c>
      <c r="E94" s="12" t="s">
        <v>174</v>
      </c>
      <c r="F94" s="13"/>
      <c r="G94" s="13"/>
      <c r="H94" s="13"/>
      <c r="I94" s="13"/>
      <c r="J94" s="13"/>
      <c r="K94" s="13"/>
      <c r="L94" s="13"/>
      <c r="M94" s="14"/>
    </row>
    <row r="95" spans="1:14" x14ac:dyDescent="0.25">
      <c r="A95" s="11">
        <v>2</v>
      </c>
      <c r="B95" s="11">
        <v>51</v>
      </c>
      <c r="C95" s="11">
        <v>518</v>
      </c>
      <c r="D95" s="11" t="s">
        <v>175</v>
      </c>
      <c r="E95" s="12" t="s">
        <v>73</v>
      </c>
      <c r="F95" s="13"/>
      <c r="G95" s="13"/>
      <c r="H95" s="13"/>
      <c r="I95" s="13"/>
      <c r="J95" s="13"/>
      <c r="K95" s="13"/>
      <c r="L95" s="13"/>
      <c r="M95" s="14"/>
    </row>
    <row r="96" spans="1:14" x14ac:dyDescent="0.25">
      <c r="A96" s="18">
        <v>2</v>
      </c>
      <c r="B96" s="18" t="s">
        <v>95</v>
      </c>
      <c r="C96" s="18"/>
      <c r="D96" s="18"/>
      <c r="E96" s="19"/>
      <c r="F96" s="20">
        <f t="shared" ref="F96:M96" si="15">F94+F95</f>
        <v>0</v>
      </c>
      <c r="G96" s="20">
        <f t="shared" si="15"/>
        <v>0</v>
      </c>
      <c r="H96" s="20">
        <f t="shared" si="15"/>
        <v>0</v>
      </c>
      <c r="I96" s="20">
        <f t="shared" si="15"/>
        <v>0</v>
      </c>
      <c r="J96" s="20">
        <f t="shared" si="15"/>
        <v>0</v>
      </c>
      <c r="K96" s="20">
        <f t="shared" si="15"/>
        <v>0</v>
      </c>
      <c r="L96" s="20">
        <f t="shared" si="15"/>
        <v>0</v>
      </c>
      <c r="M96" s="20">
        <f t="shared" si="15"/>
        <v>0</v>
      </c>
    </row>
    <row r="97" spans="1:13" x14ac:dyDescent="0.25">
      <c r="A97" s="11">
        <v>2</v>
      </c>
      <c r="B97" s="11">
        <v>52</v>
      </c>
      <c r="C97" s="11">
        <v>521</v>
      </c>
      <c r="D97" s="11" t="s">
        <v>176</v>
      </c>
      <c r="E97" s="12" t="s">
        <v>97</v>
      </c>
      <c r="F97" s="13">
        <v>14.15</v>
      </c>
      <c r="G97" s="13">
        <v>313.13600000000002</v>
      </c>
      <c r="H97" s="13"/>
      <c r="I97" s="13">
        <v>201.47</v>
      </c>
      <c r="J97" s="13">
        <v>200</v>
      </c>
      <c r="K97" s="13">
        <v>200</v>
      </c>
      <c r="L97" s="13">
        <v>200</v>
      </c>
      <c r="M97" s="13">
        <v>200</v>
      </c>
    </row>
    <row r="98" spans="1:13" x14ac:dyDescent="0.25">
      <c r="A98" s="11">
        <v>2</v>
      </c>
      <c r="B98" s="11">
        <v>52</v>
      </c>
      <c r="C98" s="11">
        <v>521</v>
      </c>
      <c r="D98" s="11" t="s">
        <v>177</v>
      </c>
      <c r="E98" s="12" t="s">
        <v>99</v>
      </c>
      <c r="F98" s="13">
        <v>248.423</v>
      </c>
      <c r="G98" s="13"/>
      <c r="H98" s="13"/>
      <c r="I98" s="13">
        <v>6</v>
      </c>
      <c r="J98" s="13">
        <v>15</v>
      </c>
      <c r="K98" s="13">
        <v>15</v>
      </c>
      <c r="L98" s="13">
        <v>15</v>
      </c>
      <c r="M98" s="13">
        <v>15</v>
      </c>
    </row>
    <row r="99" spans="1:13" x14ac:dyDescent="0.25">
      <c r="A99" s="11">
        <v>2</v>
      </c>
      <c r="B99" s="11">
        <v>52</v>
      </c>
      <c r="C99" s="11">
        <v>524</v>
      </c>
      <c r="D99" s="11"/>
      <c r="E99" s="12"/>
      <c r="F99" s="13"/>
      <c r="G99" s="13">
        <v>27.465810000000001</v>
      </c>
      <c r="H99" s="13"/>
      <c r="I99" s="13"/>
      <c r="J99" s="13"/>
      <c r="K99" s="13"/>
      <c r="L99" s="13"/>
      <c r="M99" s="13"/>
    </row>
    <row r="100" spans="1:13" x14ac:dyDescent="0.25">
      <c r="A100" s="11">
        <v>2</v>
      </c>
      <c r="B100" s="11">
        <v>52</v>
      </c>
      <c r="C100" s="11">
        <v>524</v>
      </c>
      <c r="D100" s="11" t="s">
        <v>178</v>
      </c>
      <c r="E100" s="12" t="s">
        <v>103</v>
      </c>
      <c r="F100" s="13">
        <v>62.110039999999998</v>
      </c>
      <c r="G100" s="13">
        <v>76.292749999999998</v>
      </c>
      <c r="H100" s="13"/>
      <c r="I100" s="13">
        <v>50.368000000000002</v>
      </c>
      <c r="J100" s="13">
        <v>49.6</v>
      </c>
      <c r="K100" s="13">
        <v>49.6</v>
      </c>
      <c r="L100" s="13">
        <v>49.6</v>
      </c>
      <c r="M100" s="13">
        <v>49.6</v>
      </c>
    </row>
    <row r="101" spans="1:13" x14ac:dyDescent="0.25">
      <c r="A101" s="11">
        <v>2</v>
      </c>
      <c r="B101" s="11">
        <v>52</v>
      </c>
      <c r="C101" s="11">
        <v>524</v>
      </c>
      <c r="D101" s="11" t="s">
        <v>179</v>
      </c>
      <c r="E101" s="12" t="s">
        <v>105</v>
      </c>
      <c r="F101" s="13">
        <v>22.358070000000001</v>
      </c>
      <c r="G101" s="13"/>
      <c r="H101" s="13"/>
      <c r="I101" s="13">
        <v>18.132000000000001</v>
      </c>
      <c r="J101" s="13">
        <v>18</v>
      </c>
      <c r="K101" s="13">
        <v>18</v>
      </c>
      <c r="L101" s="13">
        <v>18</v>
      </c>
      <c r="M101" s="13">
        <v>18</v>
      </c>
    </row>
    <row r="102" spans="1:13" x14ac:dyDescent="0.25">
      <c r="A102" s="11">
        <v>2</v>
      </c>
      <c r="B102" s="11">
        <v>52</v>
      </c>
      <c r="C102" s="11">
        <v>525</v>
      </c>
      <c r="D102" s="11" t="s">
        <v>180</v>
      </c>
      <c r="E102" s="12" t="s">
        <v>107</v>
      </c>
      <c r="F102" s="13">
        <v>1.2073799999999999</v>
      </c>
      <c r="G102" s="13"/>
      <c r="H102" s="13"/>
      <c r="I102" s="13"/>
      <c r="J102" s="13"/>
      <c r="K102" s="13"/>
      <c r="L102" s="13"/>
      <c r="M102" s="13"/>
    </row>
    <row r="103" spans="1:13" x14ac:dyDescent="0.25">
      <c r="A103" s="11">
        <v>2</v>
      </c>
      <c r="B103" s="11">
        <v>52</v>
      </c>
      <c r="C103" s="11">
        <v>527</v>
      </c>
      <c r="D103" s="11" t="s">
        <v>181</v>
      </c>
      <c r="E103" s="12" t="s">
        <v>182</v>
      </c>
      <c r="F103" s="13">
        <v>4.9684600000000003</v>
      </c>
      <c r="G103" s="13">
        <v>7.0175200000000002</v>
      </c>
      <c r="H103" s="13"/>
      <c r="I103" s="13">
        <v>4.03</v>
      </c>
      <c r="J103" s="13">
        <v>4</v>
      </c>
      <c r="K103" s="13">
        <v>4</v>
      </c>
      <c r="L103" s="13">
        <v>4</v>
      </c>
      <c r="M103" s="13">
        <v>4</v>
      </c>
    </row>
    <row r="104" spans="1:13" x14ac:dyDescent="0.25">
      <c r="A104" s="18">
        <v>2</v>
      </c>
      <c r="B104" s="18" t="s">
        <v>112</v>
      </c>
      <c r="C104" s="18"/>
      <c r="D104" s="18"/>
      <c r="E104" s="19"/>
      <c r="F104" s="20">
        <f t="shared" ref="F104:M104" si="16">SUM(F97:F103)</f>
        <v>353.21695</v>
      </c>
      <c r="G104" s="20">
        <f t="shared" si="16"/>
        <v>423.91208</v>
      </c>
      <c r="H104" s="20">
        <f t="shared" si="16"/>
        <v>0</v>
      </c>
      <c r="I104" s="20">
        <f t="shared" si="16"/>
        <v>280</v>
      </c>
      <c r="J104" s="20">
        <f t="shared" si="16"/>
        <v>286.60000000000002</v>
      </c>
      <c r="K104" s="20">
        <f t="shared" si="16"/>
        <v>286.60000000000002</v>
      </c>
      <c r="L104" s="20">
        <f t="shared" si="16"/>
        <v>286.60000000000002</v>
      </c>
      <c r="M104" s="20">
        <f t="shared" si="16"/>
        <v>286.60000000000002</v>
      </c>
    </row>
    <row r="105" spans="1:13" x14ac:dyDescent="0.25">
      <c r="A105" s="11">
        <v>2</v>
      </c>
      <c r="B105" s="11">
        <v>55</v>
      </c>
      <c r="C105" s="11">
        <v>558</v>
      </c>
      <c r="D105" s="11" t="s">
        <v>183</v>
      </c>
      <c r="E105" s="12" t="s">
        <v>119</v>
      </c>
      <c r="F105" s="13"/>
      <c r="G105" s="13"/>
      <c r="H105" s="13"/>
      <c r="I105" s="13"/>
      <c r="J105" s="13"/>
      <c r="K105" s="13"/>
      <c r="L105" s="13"/>
      <c r="M105" s="14"/>
    </row>
    <row r="106" spans="1:13" x14ac:dyDescent="0.25">
      <c r="A106" s="18">
        <v>2</v>
      </c>
      <c r="B106" s="18" t="s">
        <v>124</v>
      </c>
      <c r="C106" s="18"/>
      <c r="D106" s="18"/>
      <c r="E106" s="19"/>
      <c r="F106" s="20">
        <f t="shared" ref="F106:M106" si="17">F105</f>
        <v>0</v>
      </c>
      <c r="G106" s="20">
        <f t="shared" si="17"/>
        <v>0</v>
      </c>
      <c r="H106" s="20">
        <f t="shared" si="17"/>
        <v>0</v>
      </c>
      <c r="I106" s="20">
        <f t="shared" si="17"/>
        <v>0</v>
      </c>
      <c r="J106" s="20">
        <f t="shared" si="17"/>
        <v>0</v>
      </c>
      <c r="K106" s="20">
        <f t="shared" si="17"/>
        <v>0</v>
      </c>
      <c r="L106" s="20">
        <f t="shared" si="17"/>
        <v>0</v>
      </c>
      <c r="M106" s="20">
        <f t="shared" si="17"/>
        <v>0</v>
      </c>
    </row>
    <row r="107" spans="1:13" x14ac:dyDescent="0.25">
      <c r="A107" s="11">
        <v>2</v>
      </c>
      <c r="B107" s="11">
        <v>60</v>
      </c>
      <c r="C107" s="11">
        <v>601</v>
      </c>
      <c r="D107" s="11" t="s">
        <v>184</v>
      </c>
      <c r="E107" s="12" t="s">
        <v>185</v>
      </c>
      <c r="F107" s="13">
        <v>33</v>
      </c>
      <c r="G107" s="13">
        <v>9.3853200000000001</v>
      </c>
      <c r="H107" s="13">
        <v>22.101289999999999</v>
      </c>
      <c r="I107" s="13"/>
      <c r="J107" s="13"/>
      <c r="K107" s="13"/>
      <c r="L107" s="13"/>
      <c r="M107" s="14"/>
    </row>
    <row r="108" spans="1:13" x14ac:dyDescent="0.25">
      <c r="A108" s="11">
        <v>2</v>
      </c>
      <c r="B108" s="11">
        <v>60</v>
      </c>
      <c r="C108" s="11">
        <v>602</v>
      </c>
      <c r="D108" s="11" t="s">
        <v>186</v>
      </c>
      <c r="E108" s="12" t="s">
        <v>187</v>
      </c>
      <c r="F108" s="13">
        <v>924.88310999999999</v>
      </c>
      <c r="G108" s="13">
        <v>1016.0486</v>
      </c>
      <c r="H108" s="13">
        <v>710.51644999999996</v>
      </c>
      <c r="I108" s="13">
        <v>530</v>
      </c>
      <c r="J108" s="13">
        <v>530</v>
      </c>
      <c r="K108" s="13">
        <v>530</v>
      </c>
      <c r="L108" s="13">
        <v>530</v>
      </c>
      <c r="M108" s="13">
        <v>530</v>
      </c>
    </row>
    <row r="109" spans="1:13" x14ac:dyDescent="0.25">
      <c r="A109" s="11">
        <v>2</v>
      </c>
      <c r="B109" s="11">
        <v>60</v>
      </c>
      <c r="C109" s="11">
        <v>602</v>
      </c>
      <c r="D109" s="11" t="s">
        <v>188</v>
      </c>
      <c r="E109" s="12" t="s">
        <v>189</v>
      </c>
      <c r="F109" s="13">
        <v>109.78816999999999</v>
      </c>
      <c r="G109" s="13">
        <v>109.80388000000001</v>
      </c>
      <c r="H109" s="13">
        <v>247.85762</v>
      </c>
      <c r="I109" s="13">
        <v>30</v>
      </c>
      <c r="J109" s="13">
        <v>30</v>
      </c>
      <c r="K109" s="13">
        <v>30</v>
      </c>
      <c r="L109" s="13">
        <v>30</v>
      </c>
      <c r="M109" s="13">
        <v>30</v>
      </c>
    </row>
    <row r="110" spans="1:13" x14ac:dyDescent="0.25">
      <c r="A110" s="11">
        <v>2</v>
      </c>
      <c r="B110" s="11">
        <v>60</v>
      </c>
      <c r="C110" s="11">
        <v>603</v>
      </c>
      <c r="D110" s="11" t="s">
        <v>190</v>
      </c>
      <c r="E110" s="12" t="s">
        <v>191</v>
      </c>
      <c r="F110" s="13"/>
      <c r="G110" s="13"/>
      <c r="H110" s="13"/>
      <c r="I110" s="13"/>
      <c r="J110" s="13"/>
      <c r="K110" s="13"/>
      <c r="L110" s="13"/>
      <c r="M110" s="14"/>
    </row>
    <row r="111" spans="1:13" x14ac:dyDescent="0.25">
      <c r="A111" s="18">
        <v>2</v>
      </c>
      <c r="B111" s="18" t="s">
        <v>145</v>
      </c>
      <c r="C111" s="18"/>
      <c r="D111" s="18"/>
      <c r="E111" s="19"/>
      <c r="F111" s="20">
        <f t="shared" ref="F111:M111" si="18">SUM(F107:F110)</f>
        <v>1067.67128</v>
      </c>
      <c r="G111" s="20">
        <f t="shared" si="18"/>
        <v>1135.2377999999999</v>
      </c>
      <c r="H111" s="20">
        <f t="shared" si="18"/>
        <v>980.47535999999991</v>
      </c>
      <c r="I111" s="20">
        <f t="shared" si="18"/>
        <v>560</v>
      </c>
      <c r="J111" s="20">
        <f t="shared" si="18"/>
        <v>560</v>
      </c>
      <c r="K111" s="20">
        <f t="shared" si="18"/>
        <v>560</v>
      </c>
      <c r="L111" s="20">
        <f t="shared" si="18"/>
        <v>560</v>
      </c>
      <c r="M111" s="20">
        <f t="shared" si="18"/>
        <v>560</v>
      </c>
    </row>
    <row r="112" spans="1:13" x14ac:dyDescent="0.25">
      <c r="A112" s="18">
        <v>2</v>
      </c>
      <c r="B112" s="18"/>
      <c r="C112" s="18"/>
      <c r="D112" s="18"/>
      <c r="E112" s="20"/>
      <c r="F112" s="20">
        <f t="shared" ref="F112:M112" si="19">F111</f>
        <v>1067.67128</v>
      </c>
      <c r="G112" s="20">
        <f t="shared" si="19"/>
        <v>1135.2377999999999</v>
      </c>
      <c r="H112" s="20">
        <f t="shared" si="19"/>
        <v>980.47535999999991</v>
      </c>
      <c r="I112" s="20">
        <f t="shared" si="19"/>
        <v>560</v>
      </c>
      <c r="J112" s="20">
        <f t="shared" si="19"/>
        <v>560</v>
      </c>
      <c r="K112" s="20">
        <f t="shared" si="19"/>
        <v>560</v>
      </c>
      <c r="L112" s="20">
        <f t="shared" si="19"/>
        <v>560</v>
      </c>
      <c r="M112" s="20">
        <f t="shared" si="19"/>
        <v>560</v>
      </c>
    </row>
    <row r="113" spans="1:13" x14ac:dyDescent="0.25">
      <c r="A113" s="18">
        <v>2</v>
      </c>
      <c r="B113" s="18"/>
      <c r="C113" s="18"/>
      <c r="D113" s="18"/>
      <c r="E113" s="20"/>
      <c r="F113" s="20">
        <f t="shared" ref="F113:M113" si="20">F93+F96+F104+F106</f>
        <v>1051.8829900000001</v>
      </c>
      <c r="G113" s="20">
        <f t="shared" si="20"/>
        <v>1129.2793300000001</v>
      </c>
      <c r="H113" s="20">
        <f t="shared" si="20"/>
        <v>342.07363999999995</v>
      </c>
      <c r="I113" s="20">
        <f t="shared" si="20"/>
        <v>540</v>
      </c>
      <c r="J113" s="20">
        <f t="shared" si="20"/>
        <v>556.6</v>
      </c>
      <c r="K113" s="20">
        <f t="shared" si="20"/>
        <v>556.6</v>
      </c>
      <c r="L113" s="20">
        <f t="shared" si="20"/>
        <v>556.6</v>
      </c>
      <c r="M113" s="20">
        <f t="shared" si="20"/>
        <v>556.6</v>
      </c>
    </row>
    <row r="114" spans="1:13" x14ac:dyDescent="0.25">
      <c r="A114" s="18">
        <v>2</v>
      </c>
      <c r="B114" s="18"/>
      <c r="C114" s="18"/>
      <c r="D114" s="18"/>
      <c r="E114" s="20"/>
      <c r="F114" s="20">
        <f t="shared" ref="F114:M114" si="21">F112-F113</f>
        <v>15.788289999999961</v>
      </c>
      <c r="G114" s="20">
        <f t="shared" si="21"/>
        <v>5.9584699999998065</v>
      </c>
      <c r="H114" s="20">
        <f t="shared" si="21"/>
        <v>638.40171999999995</v>
      </c>
      <c r="I114" s="20">
        <f t="shared" si="21"/>
        <v>20</v>
      </c>
      <c r="J114" s="20">
        <f t="shared" si="21"/>
        <v>3.3999999999999773</v>
      </c>
      <c r="K114" s="20">
        <f t="shared" si="21"/>
        <v>3.3999999999999773</v>
      </c>
      <c r="L114" s="20">
        <f t="shared" si="21"/>
        <v>3.3999999999999773</v>
      </c>
      <c r="M114" s="20">
        <f t="shared" si="21"/>
        <v>3.3999999999999773</v>
      </c>
    </row>
    <row r="115" spans="1:13" x14ac:dyDescent="0.25">
      <c r="E115" s="25" t="s">
        <v>192</v>
      </c>
      <c r="F115" s="26"/>
      <c r="G115" s="26"/>
      <c r="H115" s="26"/>
      <c r="I115" s="26">
        <v>490</v>
      </c>
    </row>
    <row r="118" spans="1:13" ht="16.5" thickBot="1" x14ac:dyDescent="0.3"/>
    <row r="119" spans="1:13" ht="16.5" thickBot="1" x14ac:dyDescent="0.3">
      <c r="E119" s="27" t="s">
        <v>193</v>
      </c>
      <c r="F119" s="28" t="s">
        <v>194</v>
      </c>
      <c r="G119" s="28" t="s">
        <v>195</v>
      </c>
      <c r="H119" s="28" t="s">
        <v>196</v>
      </c>
      <c r="I119" s="29" t="s">
        <v>197</v>
      </c>
    </row>
    <row r="120" spans="1:13" x14ac:dyDescent="0.25">
      <c r="E120" s="30" t="s">
        <v>198</v>
      </c>
      <c r="F120" s="31">
        <v>34</v>
      </c>
      <c r="G120" s="31"/>
      <c r="H120" s="31"/>
      <c r="I120" s="32"/>
    </row>
    <row r="121" spans="1:13" x14ac:dyDescent="0.25">
      <c r="E121" s="33" t="s">
        <v>199</v>
      </c>
      <c r="F121" s="34"/>
      <c r="G121" s="34"/>
      <c r="H121" s="34"/>
      <c r="I121" s="35"/>
    </row>
    <row r="122" spans="1:13" x14ac:dyDescent="0.25">
      <c r="E122" s="33" t="s">
        <v>200</v>
      </c>
      <c r="F122" s="34"/>
      <c r="G122" s="34">
        <v>180</v>
      </c>
      <c r="H122" s="34"/>
      <c r="I122" s="35"/>
    </row>
    <row r="123" spans="1:13" x14ac:dyDescent="0.25">
      <c r="E123" s="33" t="s">
        <v>201</v>
      </c>
      <c r="F123" s="34"/>
      <c r="G123" s="34"/>
      <c r="H123" s="34">
        <v>100</v>
      </c>
      <c r="I123" s="35"/>
    </row>
    <row r="124" spans="1:13" x14ac:dyDescent="0.25">
      <c r="E124" s="33" t="s">
        <v>202</v>
      </c>
      <c r="F124" s="34"/>
      <c r="G124" s="34"/>
      <c r="H124" s="34"/>
      <c r="I124" s="35"/>
    </row>
    <row r="125" spans="1:13" ht="16.5" thickBot="1" x14ac:dyDescent="0.3">
      <c r="E125" s="36" t="s">
        <v>203</v>
      </c>
      <c r="F125" s="37">
        <v>34</v>
      </c>
      <c r="G125" s="37">
        <v>180</v>
      </c>
      <c r="H125" s="37">
        <v>100</v>
      </c>
      <c r="I125" s="38"/>
    </row>
    <row r="126" spans="1:13" x14ac:dyDescent="0.25">
      <c r="E126" s="39" t="s">
        <v>204</v>
      </c>
    </row>
    <row r="127" spans="1:13" x14ac:dyDescent="0.25">
      <c r="E127" s="3" t="s">
        <v>205</v>
      </c>
    </row>
    <row r="128" spans="1:13" x14ac:dyDescent="0.25">
      <c r="E128" s="3" t="s">
        <v>206</v>
      </c>
    </row>
    <row r="132" spans="5:5" x14ac:dyDescent="0.25">
      <c r="E132" s="39" t="s">
        <v>207</v>
      </c>
    </row>
    <row r="133" spans="5:5" x14ac:dyDescent="0.25">
      <c r="E133" s="39" t="s">
        <v>208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ŠJ Ivančice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Zaludova</dc:creator>
  <cp:lastModifiedBy>Zaludova</cp:lastModifiedBy>
  <dcterms:created xsi:type="dcterms:W3CDTF">2019-11-26T12:57:33Z</dcterms:created>
  <dcterms:modified xsi:type="dcterms:W3CDTF">2019-11-26T12:59:15Z</dcterms:modified>
</cp:coreProperties>
</file>